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pe\Desktop\"/>
    </mc:Choice>
  </mc:AlternateContent>
  <bookViews>
    <workbookView xWindow="0" yWindow="0" windowWidth="20490" windowHeight="7155"/>
  </bookViews>
  <sheets>
    <sheet name="8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6" i="1" l="1"/>
  <c r="D48" i="1"/>
  <c r="D46" i="1"/>
  <c r="D20" i="1" l="1"/>
  <c r="D21" i="1"/>
  <c r="AA25" i="1"/>
  <c r="AA24" i="1"/>
  <c r="AA23" i="1"/>
  <c r="AA22" i="1"/>
  <c r="Z25" i="1"/>
  <c r="Z24" i="1"/>
  <c r="Z23" i="1"/>
  <c r="Z22" i="1"/>
  <c r="Y25" i="1"/>
  <c r="AB25" i="1" s="1"/>
  <c r="Y24" i="1"/>
  <c r="Y23" i="1"/>
  <c r="AB23" i="1" s="1"/>
  <c r="Y22" i="1"/>
  <c r="AB22" i="1" l="1"/>
  <c r="P33" i="1"/>
  <c r="D52" i="1"/>
  <c r="AB24" i="1"/>
  <c r="P36" i="1"/>
  <c r="D34" i="1" s="1"/>
  <c r="P35" i="1"/>
  <c r="D30" i="1" s="1"/>
  <c r="P38" i="1"/>
  <c r="D40" i="1" s="1"/>
  <c r="D64" i="1"/>
  <c r="D25" i="1"/>
  <c r="D27" i="1" s="1"/>
  <c r="D22" i="1"/>
  <c r="D24" i="1" s="1"/>
  <c r="D54" i="1" s="1"/>
  <c r="D32" i="1" l="1"/>
  <c r="N15" i="1" l="1"/>
</calcChain>
</file>

<file path=xl/sharedStrings.xml><?xml version="1.0" encoding="utf-8"?>
<sst xmlns="http://schemas.openxmlformats.org/spreadsheetml/2006/main" count="95" uniqueCount="85">
  <si>
    <t>RAMA ADMINISTRATIVA- CATEGORIA</t>
  </si>
  <si>
    <t>COEFICIENTES</t>
  </si>
  <si>
    <t>INICIAL</t>
  </si>
  <si>
    <t>1 AÑO</t>
  </si>
  <si>
    <t>2 AÑOS</t>
  </si>
  <si>
    <t>3 AÑOS</t>
  </si>
  <si>
    <t>4 AÑOS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</si>
  <si>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</si>
  <si>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</si>
  <si>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</si>
  <si>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</si>
  <si>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</si>
  <si>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</si>
  <si>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</si>
  <si>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</si>
  <si>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</si>
  <si>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</si>
  <si>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</si>
  <si>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</si>
  <si>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</si>
  <si>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</si>
  <si>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</si>
  <si>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</si>
  <si>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</si>
  <si>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</si>
  <si>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</si>
  <si>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</si>
  <si>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RESULTADOS  EN COLOR</t>
  </si>
  <si>
    <t xml:space="preserve">SOLO  COMPLETAR LOS CAMPOS COLOR 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</si>
  <si>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</si>
  <si>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</si>
  <si>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</si>
  <si>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</si>
  <si>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</si>
  <si>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</si>
  <si>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</si>
  <si>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</si>
  <si>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</si>
  <si>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</si>
  <si>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</si>
  <si>
    <t>TABLA  COEFICIENTES</t>
  </si>
  <si>
    <t>TOTAL</t>
  </si>
  <si>
    <t>BONO DÍA DEL  BANCARIO</t>
  </si>
  <si>
    <t>INGRESAR AQUÍ EL  COEFICIENTE SEGÚN ANTIGÜEDAD O  CATEGORÍA DEL  LISTADO</t>
  </si>
  <si>
    <t xml:space="preserve"> COLOCAR  AQUÍ SUELDO  BRUTO SIN AGUINALDO</t>
  </si>
  <si>
    <t>PARTICIPACIÓN  EN GANANCIAS (NO  REMUNERATIVO)</t>
  </si>
  <si>
    <t>RESULTADO BONO DÍA DEL  BANCARIO 2022</t>
  </si>
  <si>
    <t>REMUNERACIÓN DESDE/HASTA ene-22 feb-22</t>
  </si>
  <si>
    <t>$155.434 A $201.334 $13,076.10 $18,960.30</t>
  </si>
  <si>
    <t>$201.335 A $241.602 $16,937.70 $24,559.70</t>
  </si>
  <si>
    <t>OCTUBRE</t>
  </si>
  <si>
    <t>WEB: www.gremialcolumbiaba.com.ar / FACEBOOK/  IG: gremialcolumbiaba</t>
  </si>
  <si>
    <t>INDICE SETIEMBRE</t>
  </si>
  <si>
    <t>INDICE OCTUBRE</t>
  </si>
  <si>
    <t>INDICE NOVIEMBRE</t>
  </si>
  <si>
    <t>ABRIL JUNIO</t>
  </si>
  <si>
    <t>JULIO AGOSTO</t>
  </si>
  <si>
    <t>NOVIEMBRE</t>
  </si>
  <si>
    <t>DICIEMBRE</t>
  </si>
  <si>
    <t>NUEVO  HABER DESDE MARZO 2023</t>
  </si>
  <si>
    <r>
      <t xml:space="preserve"> SUELDO  BRUTO  DICIEMBRE </t>
    </r>
    <r>
      <rPr>
        <b/>
        <i/>
        <u/>
        <sz val="16"/>
        <color indexed="8"/>
        <rFont val="Calibri"/>
        <family val="2"/>
      </rPr>
      <t>2022</t>
    </r>
  </si>
  <si>
    <t>NUEVO  HABER  DESDE MAYO 2023</t>
  </si>
  <si>
    <t>COMPENSACIÓN POR IMPUESTO A LAS GANANCIAS</t>
  </si>
  <si>
    <t>PLANILLA CALCULO  PARITARIO 2023</t>
  </si>
  <si>
    <t>CONECTIVIDAD</t>
  </si>
  <si>
    <t>MONTO A PERCIBIR</t>
  </si>
  <si>
    <t>ENERO</t>
  </si>
  <si>
    <t>DIC CON 07</t>
  </si>
  <si>
    <t>FEBRERO</t>
  </si>
  <si>
    <t>COBRADO</t>
  </si>
  <si>
    <t>A COBRAR</t>
  </si>
  <si>
    <t>DIFERENCIA</t>
  </si>
  <si>
    <t>RETROACTIVOS A COBRAR EL 14-04</t>
  </si>
  <si>
    <t>RETROACTIVO ROE</t>
  </si>
  <si>
    <t>RETROACTIVO BRUTO</t>
  </si>
  <si>
    <t>A COBRAR CON EL SUELDO DE MAYO</t>
  </si>
  <si>
    <t>A COBRAR CON EL SUELDO DE SETIEMBRE</t>
  </si>
  <si>
    <t>INGRESA LOS DIAS EN TELETRABAJO DEL MES</t>
  </si>
  <si>
    <r>
      <t xml:space="preserve"> SUELDO  BRUTO  DICIEMBRE </t>
    </r>
    <r>
      <rPr>
        <b/>
        <i/>
        <u/>
        <sz val="16"/>
        <color indexed="8"/>
        <rFont val="Calibri"/>
        <family val="2"/>
      </rPr>
      <t>2022 (CON EL 0.7%)</t>
    </r>
  </si>
  <si>
    <t>GUARDERIA</t>
  </si>
  <si>
    <t>CANATIDA DE HIJ@S (45 DIAS A 6 AÑOS)</t>
  </si>
  <si>
    <t>MONTO  A PERCIBIR A PARTIR DE MARZO</t>
  </si>
  <si>
    <t>MONTO  A PERCIBIR A PARTIR DE MAYO</t>
  </si>
  <si>
    <t>RETROACTIVO  GUARDERÍA (SOLO PARA MADRES)</t>
  </si>
  <si>
    <r>
      <t>*</t>
    </r>
    <r>
      <rPr>
        <b/>
        <u/>
        <sz val="20"/>
        <color rgb="FFFF0000"/>
        <rFont val="Calibri"/>
        <family val="2"/>
      </rPr>
      <t>ACLARACIÓN  IMPORTANTE</t>
    </r>
    <r>
      <rPr>
        <b/>
        <sz val="20"/>
        <color rgb="FFFF0000"/>
        <rFont val="Calibri"/>
        <family val="2"/>
      </rPr>
      <t>: ESTOS CÁLCULOS SON APROXIMADOS  Y  LOS  IMPORTES BRUTOS SIN  DESCUENTOS. En el mes de MAYO habrá una revisión  para realizar ajustes, si fueran necesarios, respecto a la inflación.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</si>
</sst>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$&quot;\ #,##0.00"/>
    <numFmt numFmtId="165" formatCode="&quot;$&quot;#,##0.00"/>
    <numFmt numFmtId="166" formatCode="[$$-2C0A]\ #,##0.00;[Red][$$-2C0A]\ #,##0.00"/>
    <numFmt numFmtId="167" formatCode="#,##0;[Red]#,##0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10"/>
      <name val="Calibri"/>
      <family val="2"/>
    </font>
    <font>
      <b/>
      <sz val="14"/>
      <color theme="1"/>
      <name val="Calibri"/>
      <family val="2"/>
      <scheme val="minor"/>
    </font>
    <font>
      <b/>
      <u/>
      <sz val="14"/>
      <color indexed="8"/>
      <name val="Calibri"/>
      <family val="2"/>
    </font>
    <font>
      <sz val="11"/>
      <color theme="0"/>
      <name val="Calibri"/>
      <family val="2"/>
      <scheme val="minor"/>
    </font>
    <font>
      <b/>
      <i/>
      <u/>
      <sz val="16"/>
      <color indexed="8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  <scheme val="minor"/>
    </font>
    <font>
      <b/>
      <i/>
      <u/>
      <sz val="20"/>
      <color indexed="8"/>
      <name val="Calibri"/>
      <family val="2"/>
    </font>
    <font>
      <sz val="11"/>
      <color rgb="FF23AE02"/>
      <name val="Calibri"/>
      <family val="2"/>
      <scheme val="minor"/>
    </font>
    <font>
      <b/>
      <sz val="14"/>
      <color rgb="FFFF0000"/>
      <name val="Calibri"/>
      <family val="2"/>
    </font>
    <font>
      <b/>
      <sz val="20"/>
      <color rgb="FFFF0000"/>
      <name val="Calibri"/>
      <family val="2"/>
    </font>
    <font>
      <b/>
      <u/>
      <sz val="14"/>
      <color rgb="FFFF0000"/>
      <name val="Calibri"/>
      <family val="2"/>
    </font>
    <font>
      <b/>
      <u/>
      <sz val="20"/>
      <color rgb="FFFF0000"/>
      <name val="Calibri"/>
      <family val="2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E3099A"/>
      <name val="Calibri"/>
      <family val="2"/>
      <scheme val="minor"/>
    </font>
    <font>
      <b/>
      <sz val="16"/>
      <color rgb="FFFF0000"/>
      <name val="Calibri"/>
      <family val="2"/>
    </font>
    <font>
      <b/>
      <u/>
      <sz val="18"/>
      <color indexed="8"/>
      <name val="Calibri"/>
      <family val="2"/>
    </font>
    <font>
      <b/>
      <u/>
      <sz val="20"/>
      <color indexed="8"/>
      <name val="Calibri"/>
      <family val="2"/>
    </font>
    <font>
      <u/>
      <sz val="18"/>
      <color indexed="12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F2A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CCFF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0" fillId="0" borderId="0"/>
    <xf numFmtId="9" fontId="1" fillId="0" borderId="0" applyFill="0" applyBorder="0" applyAlignment="0" applyProtection="0"/>
  </cellStyleXfs>
  <cellXfs count="138">
    <xf numFmtId="0" fontId="0" fillId="0" borderId="0" xfId="0"/>
    <xf numFmtId="0" fontId="0" fillId="0" borderId="0" xfId="0" applyProtection="1">
      <protection locked="0"/>
    </xf>
    <xf numFmtId="0" fontId="4" fillId="0" borderId="0" xfId="1" applyAlignment="1" applyProtection="1">
      <protection locked="0"/>
    </xf>
    <xf numFmtId="0" fontId="0" fillId="5" borderId="6" xfId="0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9" fillId="4" borderId="7" xfId="0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5" fillId="8" borderId="0" xfId="0" applyFont="1" applyFill="1" applyBorder="1" applyAlignment="1" applyProtection="1">
      <alignment horizontal="center"/>
    </xf>
    <xf numFmtId="0" fontId="0" fillId="7" borderId="8" xfId="0" applyFill="1" applyBorder="1" applyProtection="1">
      <protection locked="0"/>
    </xf>
    <xf numFmtId="0" fontId="0" fillId="7" borderId="10" xfId="0" applyFill="1" applyBorder="1" applyProtection="1">
      <protection locked="0"/>
    </xf>
    <xf numFmtId="0" fontId="0" fillId="7" borderId="11" xfId="0" applyFill="1" applyBorder="1" applyProtection="1">
      <protection locked="0"/>
    </xf>
    <xf numFmtId="0" fontId="0" fillId="7" borderId="9" xfId="0" applyFill="1" applyBorder="1" applyProtection="1">
      <protection locked="0"/>
    </xf>
    <xf numFmtId="0" fontId="0" fillId="7" borderId="12" xfId="0" applyFill="1" applyBorder="1" applyProtection="1">
      <protection locked="0"/>
    </xf>
    <xf numFmtId="0" fontId="0" fillId="7" borderId="13" xfId="0" applyFill="1" applyBorder="1" applyProtection="1">
      <protection locked="0"/>
    </xf>
    <xf numFmtId="0" fontId="11" fillId="6" borderId="4" xfId="0" applyFont="1" applyFill="1" applyBorder="1" applyAlignment="1" applyProtection="1">
      <alignment horizontal="center"/>
    </xf>
    <xf numFmtId="2" fontId="11" fillId="6" borderId="5" xfId="0" applyNumberFormat="1" applyFont="1" applyFill="1" applyBorder="1" applyAlignment="1" applyProtection="1">
      <alignment horizontal="center"/>
    </xf>
    <xf numFmtId="0" fontId="11" fillId="6" borderId="1" xfId="0" applyFont="1" applyFill="1" applyBorder="1" applyAlignment="1" applyProtection="1">
      <alignment horizontal="center"/>
    </xf>
    <xf numFmtId="2" fontId="11" fillId="6" borderId="2" xfId="0" applyNumberFormat="1" applyFont="1" applyFill="1" applyBorder="1" applyAlignment="1" applyProtection="1">
      <alignment horizontal="center"/>
    </xf>
    <xf numFmtId="0" fontId="3" fillId="9" borderId="18" xfId="0" applyFont="1" applyFill="1" applyBorder="1" applyAlignment="1" applyProtection="1">
      <alignment horizontal="center" vertical="center" wrapText="1" shrinkToFit="1"/>
    </xf>
    <xf numFmtId="2" fontId="3" fillId="9" borderId="19" xfId="0" applyNumberFormat="1" applyFont="1" applyFill="1" applyBorder="1" applyAlignment="1" applyProtection="1">
      <alignment horizontal="center" vertical="center"/>
    </xf>
    <xf numFmtId="0" fontId="11" fillId="6" borderId="20" xfId="0" applyFont="1" applyFill="1" applyBorder="1" applyAlignment="1" applyProtection="1">
      <alignment horizontal="center"/>
    </xf>
    <xf numFmtId="2" fontId="11" fillId="6" borderId="21" xfId="0" applyNumberFormat="1" applyFont="1" applyFill="1" applyBorder="1" applyAlignment="1" applyProtection="1">
      <alignment horizontal="center"/>
    </xf>
    <xf numFmtId="0" fontId="0" fillId="8" borderId="0" xfId="0" applyFill="1" applyProtection="1">
      <protection locked="0"/>
    </xf>
    <xf numFmtId="0" fontId="6" fillId="8" borderId="0" xfId="0" applyFont="1" applyFill="1" applyBorder="1" applyAlignment="1" applyProtection="1">
      <alignment horizontal="center" vertical="center" wrapText="1" shrinkToFit="1"/>
    </xf>
    <xf numFmtId="4" fontId="0" fillId="8" borderId="0" xfId="0" applyNumberFormat="1" applyFill="1" applyBorder="1" applyProtection="1"/>
    <xf numFmtId="0" fontId="7" fillId="8" borderId="0" xfId="0" applyFont="1" applyFill="1" applyBorder="1" applyAlignment="1" applyProtection="1">
      <alignment vertical="center" wrapText="1"/>
    </xf>
    <xf numFmtId="0" fontId="0" fillId="8" borderId="0" xfId="0" applyFill="1" applyBorder="1" applyProtection="1">
      <protection locked="0"/>
    </xf>
    <xf numFmtId="0" fontId="14" fillId="8" borderId="0" xfId="0" applyFont="1" applyFill="1" applyBorder="1" applyAlignment="1" applyProtection="1">
      <alignment vertical="center" wrapText="1"/>
      <protection locked="0"/>
    </xf>
    <xf numFmtId="0" fontId="0" fillId="8" borderId="0" xfId="0" applyFill="1" applyBorder="1" applyProtection="1"/>
    <xf numFmtId="4" fontId="8" fillId="7" borderId="7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>
      <protection locked="0"/>
    </xf>
    <xf numFmtId="0" fontId="0" fillId="0" borderId="0" xfId="0" applyFill="1" applyProtection="1">
      <protection locked="0"/>
    </xf>
    <xf numFmtId="165" fontId="8" fillId="7" borderId="7" xfId="0" applyNumberFormat="1" applyFont="1" applyFill="1" applyBorder="1" applyAlignment="1" applyProtection="1">
      <alignment horizontal="center" vertical="center"/>
    </xf>
    <xf numFmtId="0" fontId="9" fillId="8" borderId="0" xfId="0" applyFont="1" applyFill="1" applyBorder="1" applyAlignment="1" applyProtection="1">
      <alignment horizontal="center" vertical="center"/>
    </xf>
    <xf numFmtId="165" fontId="8" fillId="8" borderId="0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Protection="1">
      <protection locked="0"/>
    </xf>
    <xf numFmtId="0" fontId="8" fillId="0" borderId="0" xfId="0" applyFont="1" applyFill="1" applyBorder="1" applyAlignment="1" applyProtection="1">
      <alignment vertical="center" wrapText="1"/>
    </xf>
    <xf numFmtId="0" fontId="0" fillId="8" borderId="0" xfId="0" applyFont="1" applyFill="1" applyBorder="1" applyAlignment="1" applyProtection="1">
      <protection locked="0"/>
    </xf>
    <xf numFmtId="0" fontId="9" fillId="0" borderId="0" xfId="0" applyFont="1" applyFill="1" applyBorder="1" applyAlignment="1" applyProtection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64" fontId="0" fillId="2" borderId="6" xfId="0" applyNumberFormat="1" applyFill="1" applyBorder="1" applyProtection="1"/>
    <xf numFmtId="0" fontId="0" fillId="8" borderId="32" xfId="0" applyFill="1" applyBorder="1" applyProtection="1">
      <protection locked="0"/>
    </xf>
    <xf numFmtId="0" fontId="0" fillId="0" borderId="33" xfId="0" applyBorder="1" applyProtection="1">
      <protection locked="0"/>
    </xf>
    <xf numFmtId="0" fontId="0" fillId="8" borderId="34" xfId="0" applyFill="1" applyBorder="1" applyProtection="1">
      <protection locked="0"/>
    </xf>
    <xf numFmtId="0" fontId="0" fillId="8" borderId="33" xfId="0" applyFill="1" applyBorder="1" applyProtection="1">
      <protection locked="0"/>
    </xf>
    <xf numFmtId="0" fontId="0" fillId="0" borderId="0" xfId="0" applyBorder="1" applyProtection="1">
      <protection locked="0"/>
    </xf>
    <xf numFmtId="0" fontId="5" fillId="8" borderId="0" xfId="0" applyFont="1" applyFill="1" applyBorder="1" applyAlignment="1" applyProtection="1">
      <alignment horizontal="center"/>
      <protection locked="0"/>
    </xf>
    <xf numFmtId="0" fontId="0" fillId="0" borderId="0" xfId="0" applyBorder="1"/>
    <xf numFmtId="2" fontId="0" fillId="0" borderId="0" xfId="0" applyNumberFormat="1" applyBorder="1" applyProtection="1">
      <protection locked="0"/>
    </xf>
    <xf numFmtId="164" fontId="0" fillId="0" borderId="0" xfId="0" applyNumberFormat="1" applyBorder="1" applyProtection="1">
      <protection locked="0"/>
    </xf>
    <xf numFmtId="0" fontId="0" fillId="8" borderId="35" xfId="0" applyFill="1" applyBorder="1" applyProtection="1">
      <protection locked="0"/>
    </xf>
    <xf numFmtId="0" fontId="0" fillId="8" borderId="36" xfId="0" applyFill="1" applyBorder="1" applyProtection="1">
      <protection locked="0"/>
    </xf>
    <xf numFmtId="0" fontId="0" fillId="8" borderId="37" xfId="0" applyFill="1" applyBorder="1" applyProtection="1">
      <protection locked="0"/>
    </xf>
    <xf numFmtId="0" fontId="0" fillId="8" borderId="30" xfId="0" applyFill="1" applyBorder="1" applyProtection="1">
      <protection locked="0"/>
    </xf>
    <xf numFmtId="0" fontId="0" fillId="8" borderId="31" xfId="0" applyFill="1" applyBorder="1" applyProtection="1"/>
    <xf numFmtId="0" fontId="0" fillId="8" borderId="31" xfId="0" applyFill="1" applyBorder="1" applyProtection="1">
      <protection locked="0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/>
    </xf>
    <xf numFmtId="167" fontId="28" fillId="12" borderId="11" xfId="0" applyNumberFormat="1" applyFont="1" applyFill="1" applyBorder="1" applyAlignment="1" applyProtection="1">
      <alignment horizontal="center" vertical="center"/>
    </xf>
    <xf numFmtId="167" fontId="28" fillId="12" borderId="13" xfId="0" applyNumberFormat="1" applyFont="1" applyFill="1" applyBorder="1" applyAlignment="1" applyProtection="1">
      <alignment horizontal="center" vertical="center"/>
    </xf>
    <xf numFmtId="165" fontId="8" fillId="7" borderId="6" xfId="0" applyNumberFormat="1" applyFont="1" applyFill="1" applyBorder="1" applyAlignment="1" applyProtection="1">
      <alignment horizontal="center" vertical="center"/>
    </xf>
    <xf numFmtId="165" fontId="8" fillId="7" borderId="7" xfId="0" applyNumberFormat="1" applyFont="1" applyFill="1" applyBorder="1" applyAlignment="1" applyProtection="1">
      <alignment horizontal="center" vertical="center"/>
    </xf>
    <xf numFmtId="0" fontId="9" fillId="10" borderId="6" xfId="0" applyFont="1" applyFill="1" applyBorder="1" applyAlignment="1" applyProtection="1">
      <alignment horizontal="center" vertical="center" wrapText="1"/>
    </xf>
    <xf numFmtId="0" fontId="9" fillId="10" borderId="7" xfId="0" applyFont="1" applyFill="1" applyBorder="1" applyAlignment="1" applyProtection="1">
      <alignment horizontal="center" vertical="center" wrapText="1"/>
    </xf>
    <xf numFmtId="0" fontId="9" fillId="10" borderId="6" xfId="0" applyFont="1" applyFill="1" applyBorder="1" applyAlignment="1" applyProtection="1">
      <alignment horizontal="center" vertical="center"/>
    </xf>
    <xf numFmtId="0" fontId="9" fillId="10" borderId="7" xfId="0" applyFont="1" applyFill="1" applyBorder="1" applyAlignment="1" applyProtection="1">
      <alignment horizontal="center" vertical="center"/>
    </xf>
    <xf numFmtId="165" fontId="17" fillId="7" borderId="6" xfId="0" applyNumberFormat="1" applyFont="1" applyFill="1" applyBorder="1" applyAlignment="1" applyProtection="1">
      <alignment horizontal="center" vertical="center"/>
    </xf>
    <xf numFmtId="165" fontId="17" fillId="7" borderId="17" xfId="0" applyNumberFormat="1" applyFont="1" applyFill="1" applyBorder="1" applyAlignment="1" applyProtection="1">
      <alignment horizontal="center" vertical="center"/>
    </xf>
    <xf numFmtId="165" fontId="8" fillId="7" borderId="17" xfId="0" applyNumberFormat="1" applyFont="1" applyFill="1" applyBorder="1" applyAlignment="1" applyProtection="1">
      <alignment horizontal="center" vertical="center"/>
    </xf>
    <xf numFmtId="0" fontId="21" fillId="9" borderId="14" xfId="0" applyFont="1" applyFill="1" applyBorder="1" applyAlignment="1" applyProtection="1">
      <alignment horizontal="center" vertical="center"/>
    </xf>
    <xf numFmtId="0" fontId="21" fillId="9" borderId="3" xfId="0" applyFont="1" applyFill="1" applyBorder="1" applyAlignment="1" applyProtection="1">
      <alignment horizontal="center" vertical="center"/>
    </xf>
    <xf numFmtId="0" fontId="21" fillId="9" borderId="14" xfId="0" applyFont="1" applyFill="1" applyBorder="1" applyAlignment="1" applyProtection="1">
      <alignment horizontal="center" vertical="center" wrapText="1"/>
    </xf>
    <xf numFmtId="0" fontId="26" fillId="0" borderId="3" xfId="0" applyFont="1" applyBorder="1" applyAlignment="1">
      <alignment horizontal="center" vertical="center"/>
    </xf>
    <xf numFmtId="165" fontId="8" fillId="7" borderId="11" xfId="0" applyNumberFormat="1" applyFont="1" applyFill="1" applyBorder="1" applyAlignment="1" applyProtection="1">
      <alignment horizontal="center" vertical="center"/>
      <protection hidden="1"/>
    </xf>
    <xf numFmtId="165" fontId="8" fillId="7" borderId="13" xfId="0" applyNumberFormat="1" applyFont="1" applyFill="1" applyBorder="1" applyAlignment="1" applyProtection="1">
      <alignment horizontal="center" vertical="center"/>
      <protection hidden="1"/>
    </xf>
    <xf numFmtId="166" fontId="8" fillId="7" borderId="6" xfId="0" applyNumberFormat="1" applyFont="1" applyFill="1" applyBorder="1" applyAlignment="1" applyProtection="1">
      <alignment horizontal="center" vertical="center"/>
      <protection hidden="1"/>
    </xf>
    <xf numFmtId="166" fontId="8" fillId="7" borderId="7" xfId="0" applyNumberFormat="1" applyFont="1" applyFill="1" applyBorder="1" applyAlignment="1" applyProtection="1">
      <alignment horizontal="center" vertical="center"/>
      <protection hidden="1"/>
    </xf>
    <xf numFmtId="165" fontId="8" fillId="7" borderId="6" xfId="0" applyNumberFormat="1" applyFont="1" applyFill="1" applyBorder="1" applyAlignment="1" applyProtection="1">
      <alignment horizontal="center" vertical="center"/>
      <protection hidden="1"/>
    </xf>
    <xf numFmtId="165" fontId="8" fillId="7" borderId="7" xfId="0" applyNumberFormat="1" applyFont="1" applyFill="1" applyBorder="1" applyAlignment="1" applyProtection="1">
      <alignment horizontal="center" vertical="center"/>
      <protection hidden="1"/>
    </xf>
    <xf numFmtId="0" fontId="9" fillId="4" borderId="17" xfId="0" applyFont="1" applyFill="1" applyBorder="1" applyAlignment="1" applyProtection="1">
      <alignment horizontal="center" vertical="center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4" borderId="17" xfId="0" applyFont="1" applyFill="1" applyBorder="1" applyAlignment="1" applyProtection="1">
      <alignment horizontal="center" vertical="center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31" fillId="8" borderId="0" xfId="1" applyFont="1" applyFill="1" applyBorder="1" applyAlignment="1" applyProtection="1">
      <alignment horizontal="center"/>
    </xf>
    <xf numFmtId="0" fontId="30" fillId="8" borderId="0" xfId="0" applyFont="1" applyFill="1" applyBorder="1" applyAlignment="1" applyProtection="1">
      <alignment horizontal="center"/>
    </xf>
    <xf numFmtId="0" fontId="20" fillId="7" borderId="8" xfId="0" applyFont="1" applyFill="1" applyBorder="1" applyAlignment="1" applyProtection="1">
      <alignment horizontal="center"/>
      <protection locked="0"/>
    </xf>
    <xf numFmtId="0" fontId="20" fillId="7" borderId="10" xfId="0" applyFont="1" applyFill="1" applyBorder="1" applyAlignment="1" applyProtection="1">
      <alignment horizontal="center"/>
      <protection locked="0"/>
    </xf>
    <xf numFmtId="0" fontId="20" fillId="7" borderId="11" xfId="0" applyFont="1" applyFill="1" applyBorder="1" applyAlignment="1" applyProtection="1">
      <alignment horizontal="center"/>
      <protection locked="0"/>
    </xf>
    <xf numFmtId="0" fontId="20" fillId="7" borderId="9" xfId="0" applyFont="1" applyFill="1" applyBorder="1" applyAlignment="1" applyProtection="1">
      <alignment horizontal="center"/>
      <protection locked="0"/>
    </xf>
    <xf numFmtId="0" fontId="20" fillId="7" borderId="12" xfId="0" applyFont="1" applyFill="1" applyBorder="1" applyAlignment="1" applyProtection="1">
      <alignment horizontal="center"/>
      <protection locked="0"/>
    </xf>
    <xf numFmtId="0" fontId="20" fillId="7" borderId="13" xfId="0" applyFont="1" applyFill="1" applyBorder="1" applyAlignment="1" applyProtection="1">
      <alignment horizontal="center"/>
      <protection locked="0"/>
    </xf>
    <xf numFmtId="4" fontId="27" fillId="12" borderId="6" xfId="0" applyNumberFormat="1" applyFont="1" applyFill="1" applyBorder="1" applyAlignment="1" applyProtection="1">
      <alignment horizontal="center"/>
    </xf>
    <xf numFmtId="4" fontId="27" fillId="12" borderId="7" xfId="0" applyNumberFormat="1" applyFont="1" applyFill="1" applyBorder="1" applyAlignment="1" applyProtection="1">
      <alignment horizontal="center"/>
    </xf>
    <xf numFmtId="0" fontId="19" fillId="8" borderId="0" xfId="0" applyFont="1" applyFill="1" applyBorder="1" applyAlignment="1" applyProtection="1">
      <alignment horizontal="center"/>
    </xf>
    <xf numFmtId="0" fontId="12" fillId="9" borderId="8" xfId="0" applyFont="1" applyFill="1" applyBorder="1" applyAlignment="1" applyProtection="1">
      <alignment horizontal="center" vertical="center" wrapText="1"/>
    </xf>
    <xf numFmtId="0" fontId="13" fillId="9" borderId="11" xfId="0" applyFont="1" applyFill="1" applyBorder="1"/>
    <xf numFmtId="0" fontId="13" fillId="9" borderId="15" xfId="0" applyFont="1" applyFill="1" applyBorder="1"/>
    <xf numFmtId="0" fontId="13" fillId="9" borderId="16" xfId="0" applyFont="1" applyFill="1" applyBorder="1"/>
    <xf numFmtId="0" fontId="13" fillId="9" borderId="9" xfId="0" applyFont="1" applyFill="1" applyBorder="1"/>
    <xf numFmtId="0" fontId="13" fillId="9" borderId="13" xfId="0" applyFont="1" applyFill="1" applyBorder="1"/>
    <xf numFmtId="0" fontId="5" fillId="4" borderId="8" xfId="0" applyFont="1" applyFill="1" applyBorder="1" applyAlignment="1" applyProtection="1">
      <alignment horizontal="center" vertical="center"/>
    </xf>
    <xf numFmtId="0" fontId="5" fillId="4" borderId="9" xfId="0" applyFont="1" applyFill="1" applyBorder="1" applyAlignment="1" applyProtection="1">
      <alignment horizontal="center" vertical="center"/>
    </xf>
    <xf numFmtId="0" fontId="18" fillId="13" borderId="14" xfId="0" applyFont="1" applyFill="1" applyBorder="1" applyAlignment="1" applyProtection="1">
      <alignment horizontal="center"/>
      <protection locked="0"/>
    </xf>
    <xf numFmtId="0" fontId="18" fillId="13" borderId="3" xfId="0" applyFont="1" applyFill="1" applyBorder="1" applyAlignment="1" applyProtection="1">
      <alignment horizontal="center"/>
      <protection locked="0"/>
    </xf>
    <xf numFmtId="165" fontId="28" fillId="12" borderId="6" xfId="0" applyNumberFormat="1" applyFont="1" applyFill="1" applyBorder="1" applyAlignment="1" applyProtection="1">
      <alignment horizontal="center" vertical="center"/>
    </xf>
    <xf numFmtId="165" fontId="28" fillId="12" borderId="7" xfId="0" applyNumberFormat="1" applyFont="1" applyFill="1" applyBorder="1" applyAlignment="1" applyProtection="1">
      <alignment horizontal="center" vertical="center"/>
    </xf>
    <xf numFmtId="0" fontId="29" fillId="4" borderId="8" xfId="0" applyFont="1" applyFill="1" applyBorder="1" applyAlignment="1" applyProtection="1">
      <alignment horizontal="center" vertical="center"/>
    </xf>
    <xf numFmtId="0" fontId="29" fillId="4" borderId="10" xfId="0" applyFont="1" applyFill="1" applyBorder="1" applyAlignment="1" applyProtection="1">
      <alignment horizontal="center" vertical="center"/>
    </xf>
    <xf numFmtId="0" fontId="29" fillId="4" borderId="11" xfId="0" applyFont="1" applyFill="1" applyBorder="1" applyAlignment="1" applyProtection="1">
      <alignment horizontal="center" vertical="center"/>
    </xf>
    <xf numFmtId="0" fontId="29" fillId="4" borderId="9" xfId="0" applyFont="1" applyFill="1" applyBorder="1" applyAlignment="1" applyProtection="1">
      <alignment horizontal="center" vertical="center"/>
    </xf>
    <xf numFmtId="0" fontId="29" fillId="4" borderId="12" xfId="0" applyFont="1" applyFill="1" applyBorder="1" applyAlignment="1" applyProtection="1">
      <alignment horizontal="center" vertical="center"/>
    </xf>
    <xf numFmtId="0" fontId="29" fillId="4" borderId="13" xfId="0" applyFont="1" applyFill="1" applyBorder="1" applyAlignment="1" applyProtection="1">
      <alignment horizontal="center" vertical="center"/>
    </xf>
    <xf numFmtId="0" fontId="21" fillId="9" borderId="8" xfId="0" applyFont="1" applyFill="1" applyBorder="1" applyAlignment="1" applyProtection="1">
      <alignment horizontal="center" vertical="center" wrapText="1"/>
    </xf>
    <xf numFmtId="0" fontId="25" fillId="9" borderId="11" xfId="0" applyFont="1" applyFill="1" applyBorder="1" applyAlignment="1">
      <alignment horizontal="center" vertical="center"/>
    </xf>
    <xf numFmtId="167" fontId="28" fillId="12" borderId="6" xfId="0" applyNumberFormat="1" applyFont="1" applyFill="1" applyBorder="1" applyAlignment="1" applyProtection="1">
      <alignment horizontal="center" vertical="center"/>
    </xf>
    <xf numFmtId="167" fontId="28" fillId="12" borderId="7" xfId="0" applyNumberFormat="1" applyFont="1" applyFill="1" applyBorder="1" applyAlignment="1" applyProtection="1">
      <alignment horizontal="center" vertical="center"/>
    </xf>
    <xf numFmtId="0" fontId="22" fillId="11" borderId="23" xfId="0" applyFont="1" applyFill="1" applyBorder="1" applyAlignment="1" applyProtection="1">
      <alignment horizontal="center" vertical="center" wrapText="1"/>
    </xf>
    <xf numFmtId="0" fontId="22" fillId="11" borderId="22" xfId="0" applyFont="1" applyFill="1" applyBorder="1" applyAlignment="1" applyProtection="1">
      <alignment horizontal="center" vertical="center" wrapText="1"/>
    </xf>
    <xf numFmtId="0" fontId="22" fillId="11" borderId="24" xfId="0" applyFont="1" applyFill="1" applyBorder="1" applyAlignment="1" applyProtection="1">
      <alignment horizontal="center" vertical="center" wrapText="1"/>
    </xf>
    <xf numFmtId="0" fontId="22" fillId="11" borderId="25" xfId="0" applyFont="1" applyFill="1" applyBorder="1" applyAlignment="1" applyProtection="1">
      <alignment horizontal="center" vertical="center" wrapText="1"/>
    </xf>
    <xf numFmtId="0" fontId="22" fillId="11" borderId="0" xfId="0" applyFont="1" applyFill="1" applyBorder="1" applyAlignment="1" applyProtection="1">
      <alignment horizontal="center" vertical="center" wrapText="1"/>
    </xf>
    <xf numFmtId="0" fontId="22" fillId="11" borderId="26" xfId="0" applyFont="1" applyFill="1" applyBorder="1" applyAlignment="1" applyProtection="1">
      <alignment horizontal="center" vertical="center" wrapText="1"/>
    </xf>
    <xf numFmtId="0" fontId="22" fillId="11" borderId="27" xfId="0" applyFont="1" applyFill="1" applyBorder="1" applyAlignment="1" applyProtection="1">
      <alignment horizontal="center" vertical="center" wrapText="1"/>
    </xf>
    <xf numFmtId="0" fontId="22" fillId="11" borderId="28" xfId="0" applyFont="1" applyFill="1" applyBorder="1" applyAlignment="1" applyProtection="1">
      <alignment horizontal="center" vertical="center" wrapText="1"/>
    </xf>
    <xf numFmtId="0" fontId="22" fillId="11" borderId="29" xfId="0" applyFont="1" applyFill="1" applyBorder="1" applyAlignment="1" applyProtection="1">
      <alignment horizontal="center" vertical="center" wrapText="1"/>
    </xf>
    <xf numFmtId="0" fontId="12" fillId="9" borderId="14" xfId="0" applyFont="1" applyFill="1" applyBorder="1" applyAlignment="1" applyProtection="1">
      <alignment horizontal="center"/>
    </xf>
    <xf numFmtId="0" fontId="12" fillId="9" borderId="3" xfId="0" applyFont="1" applyFill="1" applyBorder="1" applyAlignment="1" applyProtection="1">
      <alignment horizontal="center"/>
    </xf>
    <xf numFmtId="0" fontId="23" fillId="6" borderId="14" xfId="0" applyFont="1" applyFill="1" applyBorder="1" applyAlignment="1" applyProtection="1">
      <alignment horizontal="center" vertical="center"/>
    </xf>
    <xf numFmtId="0" fontId="23" fillId="6" borderId="3" xfId="0" applyFont="1" applyFill="1" applyBorder="1" applyAlignment="1" applyProtection="1">
      <alignment horizontal="center" vertical="center"/>
    </xf>
    <xf numFmtId="2" fontId="28" fillId="12" borderId="6" xfId="0" applyNumberFormat="1" applyFont="1" applyFill="1" applyBorder="1" applyAlignment="1" applyProtection="1">
      <alignment horizontal="center" vertical="center"/>
    </xf>
    <xf numFmtId="2" fontId="28" fillId="12" borderId="7" xfId="0" applyNumberFormat="1" applyFont="1" applyFill="1" applyBorder="1" applyAlignment="1" applyProtection="1">
      <alignment horizontal="center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12" fillId="9" borderId="14" xfId="0" applyFont="1" applyFill="1" applyBorder="1" applyAlignment="1" applyProtection="1">
      <alignment horizontal="center" vertical="center" shrinkToFit="1"/>
    </xf>
    <xf numFmtId="0" fontId="12" fillId="9" borderId="3" xfId="0" applyFont="1" applyFill="1" applyBorder="1" applyAlignment="1" applyProtection="1">
      <alignment horizontal="center" vertical="center" shrinkToFit="1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colors>
    <mruColors>
      <color rgb="FFCCCCFF"/>
      <color rgb="FF9966FF"/>
      <color rgb="FFE3099A"/>
      <color rgb="FFEBF2AA"/>
      <color rgb="FF00FF00"/>
      <color rgb="FF0DA354"/>
      <color rgb="FF23AE02"/>
      <color rgb="FFEAFC8E"/>
      <color rgb="FF08A81B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2394698</xdr:colOff>
      <xdr:row>1</xdr:row>
      <xdr:rowOff>375205</xdr:rowOff>
    </xdr:from>
    <xdr:to>
      <xdr:col>7</xdr:col>
      <xdr:colOff>1232061</xdr:colOff>
      <xdr:row>2</xdr:row>
      <xdr:rowOff>867256</xdr:rowOff>
    </xdr:to>
    <xdr:pic>
      <xdr:nvPicPr>
        <xdr:cNvPr id="5" name="Imagen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32948" y="524884"/>
          <a:ext cx="7028863" cy="11179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168088</xdr:colOff>
      <xdr:row>2</xdr:row>
      <xdr:rowOff>1086971</xdr:rowOff>
    </xdr:from>
    <xdr:to>
      <xdr:col>29</xdr:col>
      <xdr:colOff>394940</xdr:colOff>
      <xdr:row>3</xdr:row>
      <xdr:rowOff>649941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1" y="1624853"/>
          <a:ext cx="10477832" cy="661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7"/>
  <sheetViews>
    <sheetView tabSelected="1" topLeftCell="A6" zoomScale="70" zoomScaleNormal="70" workbookViewId="0">
      <selection activeCell="AD45" sqref="AD45"/>
    </sheetView>
  </sheetViews>
  <sheetFormatPr baseColWidth="10" defaultColWidth="11.42578125" defaultRowHeight="15" x14ac:dyDescent="0.25"/>
  <cols>
    <col min="1" max="1" width="6.7109375" style="6" customWidth="1"/>
    <col min="2" max="2" width="7.140625" style="1" customWidth="1"/>
    <col min="3" max="3" width="55.7109375" style="1" customWidth="1"/>
    <col min="4" max="4" width="27.7109375" style="1" customWidth="1"/>
    <col min="5" max="5" width="3" style="1" customWidth="1"/>
    <col min="6" max="6" width="4.7109375" style="1" customWidth="1"/>
    <col min="7" max="7" width="31.5703125" style="1" bestFit="1" customWidth="1"/>
    <col min="8" max="8" width="18.5703125" style="1" bestFit="1" customWidth="1"/>
    <col min="9" max="9" width="10.7109375" style="1" hidden="1" customWidth="1"/>
    <col min="10" max="10" width="42" style="1" hidden="1" customWidth="1"/>
    <col min="11" max="11" width="8" style="1" hidden="1" customWidth="1"/>
    <col min="12" max="12" width="10.7109375" style="1" hidden="1" customWidth="1"/>
    <col min="13" max="13" width="8.140625" style="1" hidden="1" customWidth="1"/>
    <col min="14" max="14" width="12.28515625" style="1" hidden="1" customWidth="1"/>
    <col min="15" max="15" width="11.42578125" style="1" hidden="1" customWidth="1"/>
    <col min="16" max="16" width="24.140625" style="1" hidden="1" customWidth="1"/>
    <col min="17" max="18" width="17.7109375" style="1" hidden="1" customWidth="1"/>
    <col min="19" max="23" width="12.42578125" style="1" hidden="1" customWidth="1"/>
    <col min="24" max="24" width="11.42578125" style="1" hidden="1" customWidth="1"/>
    <col min="25" max="25" width="12" style="1" hidden="1" customWidth="1"/>
    <col min="26" max="26" width="9.28515625" style="1" hidden="1" customWidth="1"/>
    <col min="27" max="27" width="11" style="1" hidden="1" customWidth="1"/>
    <col min="28" max="28" width="10.140625" style="1" hidden="1" customWidth="1"/>
    <col min="29" max="29" width="12.28515625" style="1" bestFit="1" customWidth="1"/>
    <col min="30" max="30" width="17.7109375" style="1" customWidth="1"/>
    <col min="31" max="31" width="1.28515625" style="1" customWidth="1"/>
    <col min="32" max="16384" width="11.42578125" style="1"/>
  </cols>
  <sheetData>
    <row r="1" spans="2:33" s="6" customFormat="1" ht="11.25" customHeight="1" thickBot="1" x14ac:dyDescent="0.3"/>
    <row r="2" spans="2:33" ht="49.5" customHeight="1" x14ac:dyDescent="0.25">
      <c r="B2" s="53"/>
      <c r="C2" s="54"/>
      <c r="D2" s="54"/>
      <c r="E2" s="54"/>
      <c r="F2" s="54"/>
      <c r="G2" s="54"/>
      <c r="H2" s="54"/>
      <c r="I2" s="54"/>
      <c r="J2" s="54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41"/>
    </row>
    <row r="3" spans="2:33" ht="86.25" customHeight="1" x14ac:dyDescent="0.25">
      <c r="B3" s="44"/>
      <c r="C3" s="28"/>
      <c r="D3" s="28"/>
      <c r="E3" s="28"/>
      <c r="F3" s="28"/>
      <c r="G3" s="28"/>
      <c r="H3" s="28"/>
      <c r="I3" s="28"/>
      <c r="J3" s="28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43"/>
    </row>
    <row r="4" spans="2:33" ht="62.25" customHeight="1" x14ac:dyDescent="0.25">
      <c r="B4" s="44"/>
      <c r="C4" s="28"/>
      <c r="D4" s="28"/>
      <c r="E4" s="28"/>
      <c r="F4" s="28"/>
      <c r="G4" s="28"/>
      <c r="H4" s="28"/>
      <c r="I4" s="28"/>
      <c r="J4" s="28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43"/>
    </row>
    <row r="5" spans="2:33" ht="26.25" customHeight="1" x14ac:dyDescent="0.35">
      <c r="B5" s="44"/>
      <c r="C5" s="86" t="s">
        <v>51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43"/>
    </row>
    <row r="6" spans="2:33" ht="36" customHeight="1" x14ac:dyDescent="0.4">
      <c r="B6" s="44"/>
      <c r="C6" s="87" t="s">
        <v>63</v>
      </c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43"/>
    </row>
    <row r="7" spans="2:33" s="6" customFormat="1" ht="28.5" hidden="1" customHeight="1" x14ac:dyDescent="0.35">
      <c r="B7" s="42"/>
      <c r="C7" s="7"/>
      <c r="D7" s="7"/>
      <c r="E7" s="7"/>
      <c r="F7" s="7"/>
      <c r="G7" s="7"/>
      <c r="H7" s="7"/>
      <c r="I7" s="26"/>
      <c r="J7" s="2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43"/>
    </row>
    <row r="8" spans="2:33" s="6" customFormat="1" ht="31.5" hidden="1" customHeight="1" x14ac:dyDescent="0.4">
      <c r="B8" s="42"/>
      <c r="C8" s="96"/>
      <c r="D8" s="96"/>
      <c r="E8" s="96"/>
      <c r="F8" s="96"/>
      <c r="G8" s="96"/>
      <c r="H8" s="96"/>
      <c r="I8" s="7"/>
      <c r="J8" s="28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43"/>
    </row>
    <row r="9" spans="2:33" s="6" customFormat="1" ht="21.75" hidden="1" customHeight="1" x14ac:dyDescent="0.35">
      <c r="B9" s="42"/>
      <c r="C9" s="7"/>
      <c r="D9" s="7"/>
      <c r="E9" s="7"/>
      <c r="F9" s="7"/>
      <c r="G9" s="7"/>
      <c r="H9" s="7"/>
      <c r="I9" s="7"/>
      <c r="J9" s="2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43"/>
    </row>
    <row r="10" spans="2:33" ht="21.75" customHeight="1" thickBot="1" x14ac:dyDescent="0.4">
      <c r="B10" s="44"/>
      <c r="C10" s="7"/>
      <c r="D10" s="7"/>
      <c r="E10" s="7"/>
      <c r="F10" s="7"/>
      <c r="G10" s="7"/>
      <c r="H10" s="7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43"/>
    </row>
    <row r="11" spans="2:33" ht="25.5" customHeight="1" x14ac:dyDescent="0.25">
      <c r="B11" s="44"/>
      <c r="C11" s="103" t="s">
        <v>28</v>
      </c>
      <c r="D11" s="94"/>
      <c r="E11" s="45"/>
      <c r="F11" s="109" t="s">
        <v>27</v>
      </c>
      <c r="G11" s="110"/>
      <c r="H11" s="111"/>
      <c r="I11" s="3"/>
      <c r="J11" s="45"/>
      <c r="K11" s="45"/>
      <c r="L11" s="45"/>
      <c r="M11" s="45"/>
      <c r="N11" s="45"/>
      <c r="O11" s="88"/>
      <c r="P11" s="89"/>
      <c r="Q11" s="90"/>
      <c r="R11" s="45"/>
      <c r="S11" s="45"/>
      <c r="T11" s="45"/>
      <c r="U11" s="45"/>
      <c r="V11" s="45"/>
      <c r="W11" s="8"/>
      <c r="X11" s="9"/>
      <c r="Y11" s="10"/>
      <c r="Z11" s="45"/>
      <c r="AA11" s="45"/>
      <c r="AB11" s="45"/>
      <c r="AC11" s="8"/>
      <c r="AD11" s="10"/>
      <c r="AE11" s="26"/>
      <c r="AF11" s="43"/>
    </row>
    <row r="12" spans="2:33" ht="25.5" customHeight="1" thickBot="1" x14ac:dyDescent="0.3">
      <c r="B12" s="44"/>
      <c r="C12" s="104"/>
      <c r="D12" s="95"/>
      <c r="E12" s="45"/>
      <c r="F12" s="112"/>
      <c r="G12" s="113"/>
      <c r="H12" s="114"/>
      <c r="I12" s="4"/>
      <c r="J12" s="45"/>
      <c r="K12" s="45"/>
      <c r="L12" s="45"/>
      <c r="M12" s="45"/>
      <c r="N12" s="45"/>
      <c r="O12" s="91"/>
      <c r="P12" s="92"/>
      <c r="Q12" s="93"/>
      <c r="R12" s="45"/>
      <c r="S12" s="45"/>
      <c r="T12" s="45"/>
      <c r="U12" s="45"/>
      <c r="V12" s="45"/>
      <c r="W12" s="11"/>
      <c r="X12" s="12"/>
      <c r="Y12" s="13"/>
      <c r="Z12" s="45"/>
      <c r="AA12" s="45"/>
      <c r="AB12" s="45"/>
      <c r="AC12" s="11"/>
      <c r="AD12" s="13"/>
      <c r="AE12" s="26"/>
      <c r="AF12" s="43"/>
    </row>
    <row r="13" spans="2:33" ht="25.5" customHeight="1" x14ac:dyDescent="0.25">
      <c r="B13" s="44"/>
      <c r="C13" s="23"/>
      <c r="D13" s="24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43"/>
    </row>
    <row r="14" spans="2:33" ht="9.75" customHeight="1" thickBot="1" x14ac:dyDescent="0.4">
      <c r="B14" s="44"/>
      <c r="C14" s="26"/>
      <c r="D14" s="26"/>
      <c r="E14" s="46"/>
      <c r="F14" s="4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43"/>
    </row>
    <row r="15" spans="2:33" ht="18" customHeight="1" thickBot="1" x14ac:dyDescent="0.4">
      <c r="B15" s="44"/>
      <c r="C15" s="97" t="s">
        <v>44</v>
      </c>
      <c r="D15" s="98"/>
      <c r="E15" s="46"/>
      <c r="F15" s="25"/>
      <c r="G15" s="105" t="s">
        <v>40</v>
      </c>
      <c r="H15" s="106"/>
      <c r="I15" s="45"/>
      <c r="J15" s="45"/>
      <c r="K15" s="45"/>
      <c r="L15" s="45"/>
      <c r="M15" s="45"/>
      <c r="N15" s="45">
        <f>3.8*0.66</f>
        <v>2.508</v>
      </c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26"/>
      <c r="AD15" s="26"/>
      <c r="AE15" s="26"/>
      <c r="AF15" s="43"/>
      <c r="AG15" s="30"/>
    </row>
    <row r="16" spans="2:33" ht="30.75" thickBot="1" x14ac:dyDescent="0.3">
      <c r="B16" s="44"/>
      <c r="C16" s="99"/>
      <c r="D16" s="100"/>
      <c r="E16" s="26"/>
      <c r="F16" s="25"/>
      <c r="G16" s="18" t="s">
        <v>0</v>
      </c>
      <c r="H16" s="19" t="s">
        <v>1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26"/>
      <c r="AD16" s="26"/>
      <c r="AE16" s="26"/>
      <c r="AF16" s="43"/>
      <c r="AG16" s="30"/>
    </row>
    <row r="17" spans="2:33" ht="15.75" thickBot="1" x14ac:dyDescent="0.3">
      <c r="B17" s="44"/>
      <c r="C17" s="101"/>
      <c r="D17" s="102"/>
      <c r="E17" s="26"/>
      <c r="F17" s="25"/>
      <c r="G17" s="14" t="s">
        <v>2</v>
      </c>
      <c r="H17" s="15">
        <v>1</v>
      </c>
      <c r="I17" s="45"/>
      <c r="J17" s="45"/>
      <c r="K17" s="47"/>
      <c r="L17" s="47"/>
      <c r="M17" s="47"/>
      <c r="N17" s="45" t="s">
        <v>50</v>
      </c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26"/>
      <c r="AD17" s="26"/>
      <c r="AE17" s="26"/>
      <c r="AF17" s="43"/>
      <c r="AG17" s="30"/>
    </row>
    <row r="18" spans="2:33" ht="15.75" customHeight="1" x14ac:dyDescent="0.25">
      <c r="B18" s="44"/>
      <c r="C18" s="56" t="s">
        <v>60</v>
      </c>
      <c r="D18" s="107">
        <v>0</v>
      </c>
      <c r="E18" s="26"/>
      <c r="F18" s="26"/>
      <c r="G18" s="16" t="s">
        <v>3</v>
      </c>
      <c r="H18" s="17">
        <v>1.04</v>
      </c>
      <c r="I18" s="45"/>
      <c r="J18" s="45"/>
      <c r="K18" s="47"/>
      <c r="L18" s="47"/>
      <c r="M18" s="47"/>
      <c r="N18" s="45">
        <v>5497.75</v>
      </c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26"/>
      <c r="AD18" s="26"/>
      <c r="AE18" s="26"/>
      <c r="AF18" s="43"/>
      <c r="AG18" s="30"/>
    </row>
    <row r="19" spans="2:33" ht="20.25" customHeight="1" thickBot="1" x14ac:dyDescent="0.3">
      <c r="B19" s="44"/>
      <c r="C19" s="57"/>
      <c r="D19" s="108"/>
      <c r="E19" s="26"/>
      <c r="F19" s="26"/>
      <c r="G19" s="16" t="s">
        <v>4</v>
      </c>
      <c r="H19" s="17">
        <v>1.08</v>
      </c>
      <c r="I19" s="45"/>
      <c r="J19" s="45"/>
      <c r="K19" s="47"/>
      <c r="L19" s="47"/>
      <c r="M19" s="47"/>
      <c r="N19" s="45">
        <v>10308.260833333334</v>
      </c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26"/>
      <c r="AD19" s="26"/>
      <c r="AE19" s="26"/>
      <c r="AF19" s="43"/>
      <c r="AG19" s="30"/>
    </row>
    <row r="20" spans="2:33" ht="16.5" customHeight="1" x14ac:dyDescent="0.25">
      <c r="B20" s="44"/>
      <c r="C20" s="56" t="s">
        <v>78</v>
      </c>
      <c r="D20" s="66">
        <f>0.007/1.94*D18+D18</f>
        <v>0</v>
      </c>
      <c r="E20" s="26"/>
      <c r="F20" s="26"/>
      <c r="G20" s="16" t="s">
        <v>5</v>
      </c>
      <c r="H20" s="17">
        <v>1.1100000000000001</v>
      </c>
      <c r="I20" s="45"/>
      <c r="J20" s="45"/>
      <c r="K20" s="47"/>
      <c r="L20" s="47"/>
      <c r="M20" s="47"/>
      <c r="N20" s="45">
        <v>15118.739166666666</v>
      </c>
      <c r="O20" s="45"/>
      <c r="P20" s="45"/>
      <c r="Q20" s="45"/>
      <c r="R20" s="45"/>
      <c r="S20" s="84" t="s">
        <v>70</v>
      </c>
      <c r="T20" s="84"/>
      <c r="U20" s="84"/>
      <c r="V20" s="85" t="s">
        <v>69</v>
      </c>
      <c r="W20" s="85"/>
      <c r="X20" s="85"/>
      <c r="Y20" s="85" t="s">
        <v>71</v>
      </c>
      <c r="Z20" s="85"/>
      <c r="AA20" s="85"/>
      <c r="AB20" s="45"/>
      <c r="AC20" s="26"/>
      <c r="AD20" s="26"/>
      <c r="AE20" s="26"/>
      <c r="AF20" s="43"/>
      <c r="AG20" s="30"/>
    </row>
    <row r="21" spans="2:33" ht="16.5" customHeight="1" thickBot="1" x14ac:dyDescent="0.3">
      <c r="B21" s="44"/>
      <c r="C21" s="57"/>
      <c r="D21" s="67" t="e">
        <f>0.007/1.94*#REF!+#REF!</f>
        <v>#REF!</v>
      </c>
      <c r="E21" s="26"/>
      <c r="F21" s="26"/>
      <c r="G21" s="16" t="s">
        <v>6</v>
      </c>
      <c r="H21" s="17">
        <v>1.1299999999999999</v>
      </c>
      <c r="I21" s="45"/>
      <c r="J21" s="45"/>
      <c r="K21" s="47"/>
      <c r="L21" s="47"/>
      <c r="M21" s="47"/>
      <c r="N21" s="45">
        <v>17867.305</v>
      </c>
      <c r="O21" s="45"/>
      <c r="P21" s="45"/>
      <c r="Q21" s="45"/>
      <c r="R21" s="45"/>
      <c r="S21" s="45" t="s">
        <v>67</v>
      </c>
      <c r="T21" s="45" t="s">
        <v>66</v>
      </c>
      <c r="U21" s="45" t="s">
        <v>68</v>
      </c>
      <c r="V21" s="45" t="s">
        <v>58</v>
      </c>
      <c r="W21" s="45" t="s">
        <v>66</v>
      </c>
      <c r="X21" s="45" t="s">
        <v>68</v>
      </c>
      <c r="Y21" s="45" t="s">
        <v>58</v>
      </c>
      <c r="Z21" s="45" t="s">
        <v>66</v>
      </c>
      <c r="AA21" s="45" t="s">
        <v>68</v>
      </c>
      <c r="AB21" s="45" t="s">
        <v>41</v>
      </c>
      <c r="AC21" s="26"/>
      <c r="AD21" s="26"/>
      <c r="AE21" s="26"/>
      <c r="AF21" s="43"/>
      <c r="AG21" s="30"/>
    </row>
    <row r="22" spans="2:33" ht="21" customHeight="1" x14ac:dyDescent="0.25">
      <c r="B22" s="44"/>
      <c r="C22" s="80" t="s">
        <v>59</v>
      </c>
      <c r="D22" s="66">
        <f>D20*1.241</f>
        <v>0</v>
      </c>
      <c r="E22" s="26"/>
      <c r="F22" s="26"/>
      <c r="G22" s="16" t="s">
        <v>7</v>
      </c>
      <c r="H22" s="17">
        <v>1.17</v>
      </c>
      <c r="I22" s="45"/>
      <c r="J22" s="45"/>
      <c r="K22" s="45"/>
      <c r="L22" s="45"/>
      <c r="M22" s="45"/>
      <c r="N22" s="45" t="s">
        <v>55</v>
      </c>
      <c r="O22" s="45"/>
      <c r="P22" s="45"/>
      <c r="Q22" s="45"/>
      <c r="R22" s="45"/>
      <c r="S22" s="45">
        <v>80322.600000000006</v>
      </c>
      <c r="T22" s="45">
        <v>106429.96</v>
      </c>
      <c r="U22" s="45">
        <v>113558.76</v>
      </c>
      <c r="V22" s="45">
        <v>80033.97</v>
      </c>
      <c r="W22" s="45">
        <v>80033.97</v>
      </c>
      <c r="X22" s="48">
        <v>80033.97</v>
      </c>
      <c r="Y22" s="48">
        <f>(S22-V22)/12</f>
        <v>24.052500000000389</v>
      </c>
      <c r="Z22" s="48">
        <f>(T22-W22)/12</f>
        <v>2199.6658333333339</v>
      </c>
      <c r="AA22" s="48">
        <f>(U22-X22)/12</f>
        <v>2793.7324999999996</v>
      </c>
      <c r="AB22" s="48">
        <f>SUM(Y22:AA22)</f>
        <v>5017.4508333333342</v>
      </c>
      <c r="AC22" s="26"/>
      <c r="AD22" s="26"/>
      <c r="AE22" s="26"/>
      <c r="AF22" s="43"/>
      <c r="AG22" s="30"/>
    </row>
    <row r="23" spans="2:33" ht="16.5" customHeight="1" x14ac:dyDescent="0.25">
      <c r="B23" s="44"/>
      <c r="C23" s="81"/>
      <c r="D23" s="67"/>
      <c r="E23" s="26"/>
      <c r="F23" s="26"/>
      <c r="G23" s="16" t="s">
        <v>8</v>
      </c>
      <c r="H23" s="17">
        <v>1.2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>
        <v>150603.69</v>
      </c>
      <c r="T23" s="45">
        <v>199549.89</v>
      </c>
      <c r="U23" s="45">
        <v>212915.96</v>
      </c>
      <c r="V23" s="45">
        <v>150062.5</v>
      </c>
      <c r="W23" s="45">
        <v>150062.5</v>
      </c>
      <c r="X23" s="48">
        <v>150062.5</v>
      </c>
      <c r="Y23" s="48">
        <f t="shared" ref="Y23:Y25" si="0">(S23-V23)/12</f>
        <v>45.099166666666861</v>
      </c>
      <c r="Z23" s="48">
        <f t="shared" ref="Z23:Z25" si="1">(T23-W23)/12</f>
        <v>4123.9491666666681</v>
      </c>
      <c r="AA23" s="48">
        <f t="shared" ref="AA23:AA25" si="2">(U23-X23)/12</f>
        <v>5237.788333333333</v>
      </c>
      <c r="AB23" s="48">
        <f t="shared" ref="AB23:AB25" si="3">SUM(Y23:AA23)</f>
        <v>9406.836666666668</v>
      </c>
      <c r="AC23" s="26"/>
      <c r="AD23" s="26"/>
      <c r="AE23" s="26"/>
      <c r="AF23" s="43"/>
      <c r="AG23" s="30"/>
    </row>
    <row r="24" spans="2:33" ht="16.5" customHeight="1" thickBot="1" x14ac:dyDescent="0.3">
      <c r="B24" s="44"/>
      <c r="C24" s="5" t="s">
        <v>45</v>
      </c>
      <c r="D24" s="32">
        <f>IF(D22&gt;584067,P30,IF(D22&gt;486719,P29,IF(D22&gt;375755,P28,P27)))</f>
        <v>10383.61</v>
      </c>
      <c r="E24" s="26"/>
      <c r="F24" s="26"/>
      <c r="G24" s="16" t="s">
        <v>9</v>
      </c>
      <c r="H24" s="17">
        <v>1.24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>
        <v>220884.78</v>
      </c>
      <c r="T24" s="45">
        <v>292669.81</v>
      </c>
      <c r="U24" s="45">
        <v>312273.17</v>
      </c>
      <c r="V24" s="45">
        <v>220091.04</v>
      </c>
      <c r="W24" s="45">
        <v>220091.04</v>
      </c>
      <c r="X24" s="48">
        <v>220091.04</v>
      </c>
      <c r="Y24" s="48">
        <f t="shared" si="0"/>
        <v>66.144999999999229</v>
      </c>
      <c r="Z24" s="48">
        <f t="shared" si="1"/>
        <v>6048.2308333333322</v>
      </c>
      <c r="AA24" s="48">
        <f t="shared" si="2"/>
        <v>7681.8441666666649</v>
      </c>
      <c r="AB24" s="48">
        <f t="shared" si="3"/>
        <v>13796.219999999998</v>
      </c>
      <c r="AC24" s="26"/>
      <c r="AD24" s="26"/>
      <c r="AE24" s="26"/>
      <c r="AF24" s="43"/>
      <c r="AG24" s="30"/>
    </row>
    <row r="25" spans="2:33" ht="19.5" customHeight="1" x14ac:dyDescent="0.25">
      <c r="B25" s="44"/>
      <c r="C25" s="56" t="s">
        <v>61</v>
      </c>
      <c r="D25" s="60">
        <f>D20*1.325</f>
        <v>0</v>
      </c>
      <c r="E25" s="26"/>
      <c r="F25" s="26"/>
      <c r="G25" s="16" t="s">
        <v>11</v>
      </c>
      <c r="H25" s="17">
        <v>1.26</v>
      </c>
      <c r="I25" s="45"/>
      <c r="J25" s="45"/>
      <c r="K25" s="45"/>
      <c r="L25" s="45"/>
      <c r="M25" s="45"/>
      <c r="N25" s="45" t="s">
        <v>56</v>
      </c>
      <c r="O25" s="45"/>
      <c r="P25" s="45"/>
      <c r="Q25" s="45"/>
      <c r="R25" s="45"/>
      <c r="S25" s="45">
        <v>261041.33</v>
      </c>
      <c r="T25" s="45">
        <v>345889.82</v>
      </c>
      <c r="U25" s="45">
        <v>369057.91</v>
      </c>
      <c r="V25" s="45">
        <v>260103.3</v>
      </c>
      <c r="W25" s="45">
        <v>260103.3</v>
      </c>
      <c r="X25" s="48">
        <v>260103.3</v>
      </c>
      <c r="Y25" s="48">
        <f t="shared" si="0"/>
        <v>78.16916666666657</v>
      </c>
      <c r="Z25" s="48">
        <f t="shared" si="1"/>
        <v>7148.8766666666679</v>
      </c>
      <c r="AA25" s="48">
        <f t="shared" si="2"/>
        <v>9079.5508333333328</v>
      </c>
      <c r="AB25" s="48">
        <f t="shared" si="3"/>
        <v>16306.596666666668</v>
      </c>
      <c r="AC25" s="26"/>
      <c r="AD25" s="26"/>
      <c r="AE25" s="26"/>
      <c r="AF25" s="43"/>
      <c r="AG25" s="30"/>
    </row>
    <row r="26" spans="2:33" ht="15.75" customHeight="1" x14ac:dyDescent="0.25">
      <c r="B26" s="44"/>
      <c r="C26" s="79"/>
      <c r="D26" s="68"/>
      <c r="E26" s="26"/>
      <c r="F26" s="26"/>
      <c r="G26" s="16" t="s">
        <v>12</v>
      </c>
      <c r="H26" s="17">
        <v>1.3</v>
      </c>
      <c r="I26" s="45"/>
      <c r="J26" s="45"/>
      <c r="K26" s="45"/>
      <c r="L26" s="45"/>
      <c r="M26" s="45"/>
      <c r="N26" s="45" t="s">
        <v>58</v>
      </c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26"/>
      <c r="AD26" s="26"/>
      <c r="AE26" s="26"/>
      <c r="AF26" s="43"/>
      <c r="AG26" s="30"/>
    </row>
    <row r="27" spans="2:33" ht="15.75" customHeight="1" thickBot="1" x14ac:dyDescent="0.3">
      <c r="B27" s="44"/>
      <c r="C27" s="5" t="s">
        <v>45</v>
      </c>
      <c r="D27" s="32">
        <f>IF(D25&gt;623601,Q30,IF(D25&gt;519663,Q29,IF(D25&gt;401188,Q28,Q27)))</f>
        <v>11086.454166666668</v>
      </c>
      <c r="E27" s="26"/>
      <c r="F27" s="26"/>
      <c r="G27" s="16" t="s">
        <v>13</v>
      </c>
      <c r="H27" s="17">
        <v>1.35</v>
      </c>
      <c r="I27" s="45"/>
      <c r="J27" s="45"/>
      <c r="K27" s="45"/>
      <c r="L27" s="45"/>
      <c r="M27" s="45"/>
      <c r="N27" s="45" t="s">
        <v>57</v>
      </c>
      <c r="O27" s="45"/>
      <c r="P27" s="6">
        <v>10383.61</v>
      </c>
      <c r="Q27" s="6">
        <v>11086.454166666668</v>
      </c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26"/>
      <c r="AD27" s="26"/>
      <c r="AE27" s="26"/>
      <c r="AF27" s="43"/>
      <c r="AG27" s="30"/>
    </row>
    <row r="28" spans="2:33" ht="15.75" customHeight="1" thickBot="1" x14ac:dyDescent="0.3">
      <c r="B28" s="44"/>
      <c r="C28" s="38"/>
      <c r="D28" s="39"/>
      <c r="E28" s="26"/>
      <c r="F28" s="26"/>
      <c r="G28" s="16" t="s">
        <v>14</v>
      </c>
      <c r="H28" s="17">
        <v>1.39</v>
      </c>
      <c r="I28" s="45"/>
      <c r="J28" s="45"/>
      <c r="K28" s="45"/>
      <c r="L28" s="45"/>
      <c r="M28" s="45"/>
      <c r="N28" s="45" t="s">
        <v>50</v>
      </c>
      <c r="O28" s="45"/>
      <c r="P28" s="6">
        <v>19468.66</v>
      </c>
      <c r="Q28" s="6">
        <v>20786.446666666667</v>
      </c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26"/>
      <c r="AD28" s="26"/>
      <c r="AE28" s="26"/>
      <c r="AF28" s="43"/>
      <c r="AG28" s="30"/>
    </row>
    <row r="29" spans="2:33" ht="17.25" customHeight="1" thickBot="1" x14ac:dyDescent="0.3">
      <c r="B29" s="44"/>
      <c r="C29" s="71" t="s">
        <v>62</v>
      </c>
      <c r="D29" s="72"/>
      <c r="E29" s="26"/>
      <c r="F29" s="26"/>
      <c r="G29" s="16" t="s">
        <v>15</v>
      </c>
      <c r="H29" s="17">
        <v>1.43</v>
      </c>
      <c r="I29" s="45"/>
      <c r="J29" s="45"/>
      <c r="K29" s="45"/>
      <c r="L29" s="45"/>
      <c r="M29" s="45"/>
      <c r="N29" s="45"/>
      <c r="O29" s="45"/>
      <c r="P29" s="6">
        <v>28553.71</v>
      </c>
      <c r="Q29" s="6">
        <v>30486.438333333335</v>
      </c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26"/>
      <c r="AD29" s="26"/>
      <c r="AE29" s="26"/>
      <c r="AF29" s="43"/>
      <c r="AG29" s="31"/>
    </row>
    <row r="30" spans="2:33" ht="15.75" customHeight="1" x14ac:dyDescent="0.25">
      <c r="B30" s="44"/>
      <c r="C30" s="62" t="s">
        <v>41</v>
      </c>
      <c r="D30" s="75" t="e">
        <f>P35</f>
        <v>#NAME?</v>
      </c>
      <c r="E30" s="26"/>
      <c r="F30" s="26"/>
      <c r="G30" s="16" t="s">
        <v>16</v>
      </c>
      <c r="H30" s="17">
        <v>1.48</v>
      </c>
      <c r="I30" s="45"/>
      <c r="J30" s="45"/>
      <c r="K30" s="45"/>
      <c r="L30" s="45"/>
      <c r="M30" s="45"/>
      <c r="N30" s="45"/>
      <c r="O30" s="45"/>
      <c r="P30" s="6">
        <v>33746.01</v>
      </c>
      <c r="Q30" s="6">
        <v>36030.166666666664</v>
      </c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26"/>
      <c r="AD30" s="26"/>
      <c r="AE30" s="26"/>
      <c r="AF30" s="43"/>
      <c r="AG30" s="31"/>
    </row>
    <row r="31" spans="2:33" s="6" customFormat="1" ht="15.75" customHeight="1" thickBot="1" x14ac:dyDescent="0.3">
      <c r="B31" s="44"/>
      <c r="C31" s="63"/>
      <c r="D31" s="76"/>
      <c r="E31" s="26"/>
      <c r="F31" s="26"/>
      <c r="G31" s="16" t="s">
        <v>17</v>
      </c>
      <c r="H31" s="17">
        <v>1.52</v>
      </c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26"/>
      <c r="AD31" s="26"/>
      <c r="AE31" s="26"/>
      <c r="AF31" s="43"/>
      <c r="AG31" s="31"/>
    </row>
    <row r="32" spans="2:33" s="6" customFormat="1" ht="15.75" customHeight="1" x14ac:dyDescent="0.25">
      <c r="B32" s="44"/>
      <c r="C32" s="62" t="s">
        <v>75</v>
      </c>
      <c r="D32" s="77" t="e">
        <f>P36</f>
        <v>#NAME?</v>
      </c>
      <c r="E32" s="26"/>
      <c r="F32" s="26"/>
      <c r="G32" s="16" t="s">
        <v>29</v>
      </c>
      <c r="H32" s="17">
        <v>1.63</v>
      </c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26"/>
      <c r="AD32" s="26"/>
      <c r="AE32" s="26"/>
      <c r="AF32" s="43"/>
      <c r="AG32" s="31"/>
    </row>
    <row r="33" spans="2:33" ht="16.5" customHeight="1" thickBot="1" x14ac:dyDescent="0.3">
      <c r="B33" s="44"/>
      <c r="C33" s="63"/>
      <c r="D33" s="78"/>
      <c r="E33" s="26"/>
      <c r="F33" s="26"/>
      <c r="G33" s="16" t="s">
        <v>30</v>
      </c>
      <c r="H33" s="17">
        <v>1.74</v>
      </c>
      <c r="I33" s="45"/>
      <c r="J33" s="45" t="s">
        <v>52</v>
      </c>
      <c r="K33" s="45"/>
      <c r="L33" s="45"/>
      <c r="M33" s="45"/>
      <c r="N33" s="45">
        <v>1.0926538716082066</v>
      </c>
      <c r="O33" s="45"/>
      <c r="P33" s="45">
        <f>0.007/1.94*D20+D20</f>
        <v>0</v>
      </c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26"/>
      <c r="AD33" s="26"/>
      <c r="AE33" s="26"/>
      <c r="AF33" s="43"/>
      <c r="AG33" s="31"/>
    </row>
    <row r="34" spans="2:33" s="6" customFormat="1" ht="16.5" customHeight="1" x14ac:dyDescent="0.25">
      <c r="B34" s="44"/>
      <c r="C34" s="62" t="s">
        <v>76</v>
      </c>
      <c r="D34" s="77" t="e">
        <f>P36</f>
        <v>#NAME?</v>
      </c>
      <c r="E34" s="26"/>
      <c r="F34" s="26"/>
      <c r="G34" s="16" t="s">
        <v>31</v>
      </c>
      <c r="H34" s="17">
        <v>1.96</v>
      </c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26"/>
      <c r="AD34" s="26"/>
      <c r="AE34" s="26"/>
      <c r="AF34" s="43"/>
      <c r="AG34" s="31"/>
    </row>
    <row r="35" spans="2:33" ht="19.5" thickBot="1" x14ac:dyDescent="0.3">
      <c r="B35" s="44"/>
      <c r="C35" s="63"/>
      <c r="D35" s="78"/>
      <c r="E35" s="26"/>
      <c r="F35" s="26"/>
      <c r="G35" s="16" t="s">
        <v>32</v>
      </c>
      <c r="H35" s="17">
        <v>2.0699999999999998</v>
      </c>
      <c r="I35" s="45"/>
      <c r="J35" s="45" t="s">
        <v>53</v>
      </c>
      <c r="K35" s="45"/>
      <c r="L35" s="45"/>
      <c r="M35" s="45"/>
      <c r="N35" s="45">
        <v>1.158835208471211</v>
      </c>
      <c r="O35" s="45"/>
      <c r="P35" s="29" t="e">
        <f>IF($D$20&gt;1200000,"$0",IF($D$20&gt;915918.99,"$450000",IF($D$20&gt;732734.99,"$375000",IF($D$20&gt;586188.99,"$315000",IF($D$20&gt;468950.99,"$275000",IF($D$20&gt;390789.99,"$230000",IF($D$20&gt;301695.99,"$60000",IF($D$20&gt;0,"$50000",ERROR))))))))</f>
        <v>#NAME?</v>
      </c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26"/>
      <c r="AD35" s="26"/>
      <c r="AE35" s="26"/>
      <c r="AF35" s="43"/>
      <c r="AG35" s="31"/>
    </row>
    <row r="36" spans="2:33" ht="19.5" thickBot="1" x14ac:dyDescent="0.3">
      <c r="B36" s="44"/>
      <c r="C36" s="38"/>
      <c r="D36" s="39"/>
      <c r="E36" s="26"/>
      <c r="F36" s="26"/>
      <c r="G36" s="16" t="s">
        <v>33</v>
      </c>
      <c r="H36" s="17">
        <v>2.17</v>
      </c>
      <c r="I36" s="45"/>
      <c r="J36" s="45" t="s">
        <v>54</v>
      </c>
      <c r="K36" s="45"/>
      <c r="L36" s="45"/>
      <c r="M36" s="45"/>
      <c r="N36" s="45">
        <v>1.2250165453342157</v>
      </c>
      <c r="O36" s="45"/>
      <c r="P36" s="29" t="e">
        <f>IF($D$20&gt;1200000,"$0",IF($D$20&gt;915918.99,"$225000",IF($D$20&gt;732734.99,"$187500",IF($D$20&gt;586188.99,"$157500",IF($D$20&gt;468950.99,"$137500",IF($D$20&gt;390789.99,"$115000",IF($D$20&gt;301695.99,"$30000",IF($D$20&gt;0,"$25000",ERROR))))))))</f>
        <v>#NAME?</v>
      </c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26"/>
      <c r="AD36" s="26"/>
      <c r="AE36" s="26"/>
      <c r="AF36" s="43"/>
      <c r="AG36" s="31"/>
    </row>
    <row r="37" spans="2:33" ht="19.5" customHeight="1" thickBot="1" x14ac:dyDescent="0.3">
      <c r="B37" s="44"/>
      <c r="C37" s="115" t="s">
        <v>64</v>
      </c>
      <c r="D37" s="116"/>
      <c r="E37" s="26"/>
      <c r="F37" s="26"/>
      <c r="G37" s="16" t="s">
        <v>34</v>
      </c>
      <c r="H37" s="17">
        <v>1.96</v>
      </c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26"/>
      <c r="AD37" s="26"/>
      <c r="AE37" s="26"/>
      <c r="AF37" s="43"/>
      <c r="AG37" s="31"/>
    </row>
    <row r="38" spans="2:33" ht="15" customHeight="1" x14ac:dyDescent="0.25">
      <c r="B38" s="44"/>
      <c r="C38" s="64" t="s">
        <v>77</v>
      </c>
      <c r="D38" s="117">
        <v>0</v>
      </c>
      <c r="E38" s="26"/>
      <c r="F38" s="26"/>
      <c r="G38" s="16" t="s">
        <v>35</v>
      </c>
      <c r="H38" s="17">
        <v>2.0699999999999998</v>
      </c>
      <c r="I38" s="45"/>
      <c r="J38" s="45"/>
      <c r="K38" s="45"/>
      <c r="L38" s="45"/>
      <c r="M38" s="45"/>
      <c r="N38" s="45"/>
      <c r="O38" s="45"/>
      <c r="P38" s="49">
        <f>260*D38</f>
        <v>0</v>
      </c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26"/>
      <c r="AD38" s="26"/>
      <c r="AE38" s="26"/>
      <c r="AF38" s="43"/>
      <c r="AG38" s="31"/>
    </row>
    <row r="39" spans="2:33" ht="15.75" customHeight="1" thickBot="1" x14ac:dyDescent="0.3">
      <c r="B39" s="44"/>
      <c r="C39" s="65"/>
      <c r="D39" s="118"/>
      <c r="E39" s="26"/>
      <c r="F39" s="26"/>
      <c r="G39" s="16" t="s">
        <v>36</v>
      </c>
      <c r="H39" s="17">
        <v>2.17</v>
      </c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26"/>
      <c r="AD39" s="26"/>
      <c r="AE39" s="26"/>
      <c r="AF39" s="43"/>
      <c r="AG39" s="31"/>
    </row>
    <row r="40" spans="2:33" s="6" customFormat="1" ht="15.75" customHeight="1" x14ac:dyDescent="0.25">
      <c r="B40" s="44"/>
      <c r="C40" s="62" t="s">
        <v>65</v>
      </c>
      <c r="D40" s="73">
        <f>IF(AND(10&gt;$D$38,D38&gt;4),"$2432",P38)</f>
        <v>0</v>
      </c>
      <c r="E40" s="26"/>
      <c r="F40" s="26"/>
      <c r="G40" s="16" t="s">
        <v>37</v>
      </c>
      <c r="H40" s="17">
        <v>2.2799999999999998</v>
      </c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26"/>
      <c r="AD40" s="26"/>
      <c r="AE40" s="26"/>
      <c r="AF40" s="43"/>
      <c r="AG40" s="31"/>
    </row>
    <row r="41" spans="2:33" ht="20.25" customHeight="1" thickBot="1" x14ac:dyDescent="0.3">
      <c r="B41" s="44"/>
      <c r="C41" s="63"/>
      <c r="D41" s="74"/>
      <c r="E41" s="26"/>
      <c r="F41" s="26"/>
      <c r="G41" s="16" t="s">
        <v>38</v>
      </c>
      <c r="H41" s="17">
        <v>2.5</v>
      </c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26"/>
      <c r="AD41" s="26"/>
      <c r="AE41" s="26"/>
      <c r="AF41" s="43"/>
      <c r="AG41" s="31"/>
    </row>
    <row r="42" spans="2:33" ht="15" customHeight="1" thickBot="1" x14ac:dyDescent="0.3">
      <c r="B42" s="44"/>
      <c r="C42" s="33"/>
      <c r="D42" s="34"/>
      <c r="E42" s="26"/>
      <c r="F42" s="26"/>
      <c r="G42" s="16" t="s">
        <v>18</v>
      </c>
      <c r="H42" s="17">
        <v>2.61</v>
      </c>
      <c r="I42" s="45"/>
      <c r="J42" s="47" t="s">
        <v>47</v>
      </c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26"/>
      <c r="AD42" s="26"/>
      <c r="AE42" s="26"/>
      <c r="AF42" s="43"/>
      <c r="AG42" s="31"/>
    </row>
    <row r="43" spans="2:33" s="6" customFormat="1" ht="15" customHeight="1" thickBot="1" x14ac:dyDescent="0.3">
      <c r="B43" s="44"/>
      <c r="C43" s="69" t="s">
        <v>79</v>
      </c>
      <c r="D43" s="70"/>
      <c r="E43" s="26"/>
      <c r="F43" s="26"/>
      <c r="G43" s="16" t="s">
        <v>19</v>
      </c>
      <c r="H43" s="17">
        <v>2.83</v>
      </c>
      <c r="I43" s="45"/>
      <c r="J43" s="47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26"/>
      <c r="AD43" s="26"/>
      <c r="AE43" s="26"/>
      <c r="AF43" s="43"/>
      <c r="AG43" s="31"/>
    </row>
    <row r="44" spans="2:33" s="6" customFormat="1" ht="15" customHeight="1" x14ac:dyDescent="0.25">
      <c r="B44" s="44"/>
      <c r="C44" s="56" t="s">
        <v>80</v>
      </c>
      <c r="D44" s="58">
        <v>0</v>
      </c>
      <c r="E44" s="26"/>
      <c r="F44" s="26"/>
      <c r="G44" s="16" t="s">
        <v>39</v>
      </c>
      <c r="H44" s="17">
        <v>2.93</v>
      </c>
      <c r="I44" s="45"/>
      <c r="J44" s="47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26"/>
      <c r="AD44" s="26"/>
      <c r="AE44" s="26"/>
      <c r="AF44" s="43"/>
      <c r="AG44" s="31"/>
    </row>
    <row r="45" spans="2:33" s="6" customFormat="1" ht="15" customHeight="1" thickBot="1" x14ac:dyDescent="0.3">
      <c r="B45" s="44"/>
      <c r="C45" s="57"/>
      <c r="D45" s="59"/>
      <c r="E45" s="26"/>
      <c r="F45" s="26"/>
      <c r="G45" s="16" t="s">
        <v>20</v>
      </c>
      <c r="H45" s="17">
        <v>3.04</v>
      </c>
      <c r="I45" s="45"/>
      <c r="J45" s="47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26"/>
      <c r="AD45" s="26"/>
      <c r="AE45" s="26"/>
      <c r="AF45" s="43"/>
      <c r="AG45" s="31"/>
    </row>
    <row r="46" spans="2:33" s="6" customFormat="1" ht="15" customHeight="1" x14ac:dyDescent="0.25">
      <c r="B46" s="44"/>
      <c r="C46" s="82" t="s">
        <v>81</v>
      </c>
      <c r="D46" s="60">
        <f>D44*47759.41</f>
        <v>0</v>
      </c>
      <c r="E46" s="26"/>
      <c r="F46" s="26"/>
      <c r="G46" s="16" t="s">
        <v>21</v>
      </c>
      <c r="H46" s="17">
        <v>3.26</v>
      </c>
      <c r="I46" s="45"/>
      <c r="J46" s="47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26"/>
      <c r="AD46" s="26"/>
      <c r="AE46" s="26"/>
      <c r="AF46" s="43"/>
      <c r="AG46" s="31"/>
    </row>
    <row r="47" spans="2:33" s="6" customFormat="1" ht="15" customHeight="1" thickBot="1" x14ac:dyDescent="0.3">
      <c r="B47" s="44"/>
      <c r="C47" s="83"/>
      <c r="D47" s="61"/>
      <c r="E47" s="26"/>
      <c r="F47" s="26"/>
      <c r="G47" s="16" t="s">
        <v>22</v>
      </c>
      <c r="H47" s="17">
        <v>3.48</v>
      </c>
      <c r="I47" s="45"/>
      <c r="J47" s="47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26"/>
      <c r="AD47" s="26"/>
      <c r="AE47" s="26"/>
      <c r="AF47" s="43"/>
      <c r="AG47" s="31"/>
    </row>
    <row r="48" spans="2:33" s="6" customFormat="1" ht="15" customHeight="1" x14ac:dyDescent="0.25">
      <c r="B48" s="44"/>
      <c r="C48" s="82" t="s">
        <v>82</v>
      </c>
      <c r="D48" s="60">
        <f>D44*50992.11</f>
        <v>0</v>
      </c>
      <c r="E48" s="26"/>
      <c r="F48" s="26"/>
      <c r="G48" s="16" t="s">
        <v>23</v>
      </c>
      <c r="H48" s="17">
        <v>3.7</v>
      </c>
      <c r="I48" s="45"/>
      <c r="J48" s="47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26"/>
      <c r="AD48" s="26"/>
      <c r="AE48" s="26"/>
      <c r="AF48" s="43"/>
      <c r="AG48" s="31"/>
    </row>
    <row r="49" spans="2:33" s="6" customFormat="1" ht="15" customHeight="1" thickBot="1" x14ac:dyDescent="0.3">
      <c r="B49" s="44"/>
      <c r="C49" s="83"/>
      <c r="D49" s="61"/>
      <c r="E49" s="26"/>
      <c r="F49" s="26"/>
      <c r="G49" s="16" t="s">
        <v>24</v>
      </c>
      <c r="H49" s="17">
        <v>4.0199999999999996</v>
      </c>
      <c r="I49" s="45"/>
      <c r="J49" s="47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26"/>
      <c r="AD49" s="26"/>
      <c r="AE49" s="26"/>
      <c r="AF49" s="43"/>
      <c r="AG49" s="31"/>
    </row>
    <row r="50" spans="2:33" s="6" customFormat="1" ht="15" customHeight="1" thickBot="1" x14ac:dyDescent="0.3">
      <c r="B50" s="44"/>
      <c r="C50" s="37"/>
      <c r="D50" s="34"/>
      <c r="E50" s="26"/>
      <c r="F50" s="26"/>
      <c r="G50" s="16" t="s">
        <v>25</v>
      </c>
      <c r="H50" s="17">
        <v>4.3499999999999996</v>
      </c>
      <c r="I50" s="45"/>
      <c r="J50" s="47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26"/>
      <c r="AD50" s="26"/>
      <c r="AE50" s="26"/>
      <c r="AF50" s="43"/>
      <c r="AG50" s="31"/>
    </row>
    <row r="51" spans="2:33" ht="15.75" customHeight="1" thickBot="1" x14ac:dyDescent="0.3">
      <c r="B51" s="44"/>
      <c r="C51" s="69" t="s">
        <v>72</v>
      </c>
      <c r="D51" s="70"/>
      <c r="E51" s="26"/>
      <c r="F51" s="26"/>
      <c r="G51" s="20" t="s">
        <v>26</v>
      </c>
      <c r="H51" s="21">
        <v>4.6500000000000004</v>
      </c>
      <c r="I51" s="45">
        <v>69957</v>
      </c>
      <c r="J51" s="45" t="s">
        <v>48</v>
      </c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26"/>
      <c r="AD51" s="26"/>
      <c r="AE51" s="26"/>
      <c r="AF51" s="43"/>
      <c r="AG51" s="31"/>
    </row>
    <row r="52" spans="2:33" ht="19.5" customHeight="1" x14ac:dyDescent="0.25">
      <c r="B52" s="44"/>
      <c r="C52" s="62" t="s">
        <v>74</v>
      </c>
      <c r="D52" s="60">
        <f>D20*0.191</f>
        <v>0</v>
      </c>
      <c r="E52" s="26"/>
      <c r="F52" s="26"/>
      <c r="G52" s="45"/>
      <c r="H52" s="45"/>
      <c r="I52" s="40">
        <v>90616.8</v>
      </c>
      <c r="J52" s="45" t="s">
        <v>49</v>
      </c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26"/>
      <c r="AD52" s="26"/>
      <c r="AE52" s="26"/>
      <c r="AF52" s="43"/>
      <c r="AG52" s="31"/>
    </row>
    <row r="53" spans="2:33" s="6" customFormat="1" ht="15.75" customHeight="1" thickBot="1" x14ac:dyDescent="0.3">
      <c r="B53" s="44"/>
      <c r="C53" s="63"/>
      <c r="D53" s="61"/>
      <c r="E53" s="26"/>
      <c r="F53" s="26"/>
      <c r="G53" s="119" t="s">
        <v>84</v>
      </c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1"/>
      <c r="AE53" s="26"/>
      <c r="AF53" s="43"/>
      <c r="AG53" s="31"/>
    </row>
    <row r="54" spans="2:33" s="6" customFormat="1" ht="15" customHeight="1" x14ac:dyDescent="0.25">
      <c r="B54" s="44"/>
      <c r="C54" s="64" t="s">
        <v>73</v>
      </c>
      <c r="D54" s="60">
        <f>IF(D24=10383.61,AB22,IF(D24=19468.66,AB23,IF(D24=28553.71,AB24,IF(D24=33746.01,AB25))))</f>
        <v>5017.4508333333342</v>
      </c>
      <c r="E54" s="26"/>
      <c r="F54" s="26"/>
      <c r="G54" s="122"/>
      <c r="H54" s="123"/>
      <c r="I54" s="123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123"/>
      <c r="AB54" s="123"/>
      <c r="AC54" s="123"/>
      <c r="AD54" s="124"/>
      <c r="AE54" s="26"/>
      <c r="AF54" s="43"/>
      <c r="AG54" s="31"/>
    </row>
    <row r="55" spans="2:33" ht="19.5" customHeight="1" thickBot="1" x14ac:dyDescent="0.3">
      <c r="B55" s="44"/>
      <c r="C55" s="65"/>
      <c r="D55" s="61"/>
      <c r="E55" s="26"/>
      <c r="F55" s="26"/>
      <c r="G55" s="122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123"/>
      <c r="AB55" s="123"/>
      <c r="AC55" s="123"/>
      <c r="AD55" s="124"/>
      <c r="AE55" s="26"/>
      <c r="AF55" s="43"/>
      <c r="AG55" s="31"/>
    </row>
    <row r="56" spans="2:33" s="6" customFormat="1" ht="19.5" customHeight="1" x14ac:dyDescent="0.25">
      <c r="B56" s="44"/>
      <c r="C56" s="64" t="s">
        <v>83</v>
      </c>
      <c r="D56" s="60">
        <f>7627.15*D44</f>
        <v>0</v>
      </c>
      <c r="E56" s="26"/>
      <c r="F56" s="26"/>
      <c r="G56" s="122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123"/>
      <c r="AB56" s="123"/>
      <c r="AC56" s="123"/>
      <c r="AD56" s="124"/>
      <c r="AE56" s="26"/>
      <c r="AF56" s="43"/>
      <c r="AG56" s="31"/>
    </row>
    <row r="57" spans="2:33" s="6" customFormat="1" ht="19.5" customHeight="1" thickBot="1" x14ac:dyDescent="0.3">
      <c r="B57" s="44"/>
      <c r="C57" s="65"/>
      <c r="D57" s="61"/>
      <c r="E57" s="26"/>
      <c r="F57" s="26"/>
      <c r="G57" s="122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123"/>
      <c r="AB57" s="123"/>
      <c r="AC57" s="123"/>
      <c r="AD57" s="124"/>
      <c r="AE57" s="26"/>
      <c r="AF57" s="43"/>
      <c r="AG57" s="31"/>
    </row>
    <row r="58" spans="2:33" ht="15.75" customHeight="1" thickBot="1" x14ac:dyDescent="0.3">
      <c r="B58" s="44"/>
      <c r="C58" s="33"/>
      <c r="D58" s="34"/>
      <c r="E58" s="26"/>
      <c r="F58" s="26"/>
      <c r="G58" s="122"/>
      <c r="H58" s="123"/>
      <c r="I58" s="123"/>
      <c r="J58" s="123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123"/>
      <c r="AB58" s="123"/>
      <c r="AC58" s="123"/>
      <c r="AD58" s="124"/>
      <c r="AE58" s="26"/>
      <c r="AF58" s="43"/>
      <c r="AG58" s="31"/>
    </row>
    <row r="59" spans="2:33" ht="15" customHeight="1" thickBot="1" x14ac:dyDescent="0.3">
      <c r="B59" s="44"/>
      <c r="C59" s="130" t="s">
        <v>42</v>
      </c>
      <c r="D59" s="131"/>
      <c r="E59" s="27"/>
      <c r="F59" s="27"/>
      <c r="G59" s="122"/>
      <c r="H59" s="123"/>
      <c r="I59" s="123"/>
      <c r="J59" s="123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123"/>
      <c r="Z59" s="123"/>
      <c r="AA59" s="123"/>
      <c r="AB59" s="123"/>
      <c r="AC59" s="123"/>
      <c r="AD59" s="124"/>
      <c r="AE59" s="26"/>
      <c r="AF59" s="43"/>
      <c r="AG59" s="31"/>
    </row>
    <row r="60" spans="2:33" ht="19.5" customHeight="1" thickBot="1" x14ac:dyDescent="0.3">
      <c r="B60" s="44"/>
      <c r="C60" s="136" t="s">
        <v>43</v>
      </c>
      <c r="D60" s="137"/>
      <c r="E60" s="27"/>
      <c r="F60" s="27"/>
      <c r="G60" s="122"/>
      <c r="H60" s="123"/>
      <c r="I60" s="123"/>
      <c r="J60" s="123"/>
      <c r="K60" s="123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123"/>
      <c r="AB60" s="123"/>
      <c r="AC60" s="123"/>
      <c r="AD60" s="124"/>
      <c r="AE60" s="26"/>
      <c r="AF60" s="43"/>
      <c r="AG60" s="31"/>
    </row>
    <row r="61" spans="2:33" ht="15.75" customHeight="1" x14ac:dyDescent="0.25">
      <c r="B61" s="44"/>
      <c r="C61" s="56" t="s">
        <v>10</v>
      </c>
      <c r="D61" s="132">
        <v>0</v>
      </c>
      <c r="E61" s="27"/>
      <c r="F61" s="27"/>
      <c r="G61" s="122"/>
      <c r="H61" s="123"/>
      <c r="I61" s="123"/>
      <c r="J61" s="123"/>
      <c r="K61" s="123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123"/>
      <c r="AB61" s="123"/>
      <c r="AC61" s="123"/>
      <c r="AD61" s="124"/>
      <c r="AE61" s="26"/>
      <c r="AF61" s="43"/>
      <c r="AG61" s="31"/>
    </row>
    <row r="62" spans="2:33" ht="16.5" customHeight="1" thickBot="1" x14ac:dyDescent="0.3">
      <c r="B62" s="44"/>
      <c r="C62" s="57"/>
      <c r="D62" s="133"/>
      <c r="E62" s="26"/>
      <c r="F62" s="26"/>
      <c r="G62" s="122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123"/>
      <c r="AB62" s="123"/>
      <c r="AC62" s="123"/>
      <c r="AD62" s="124"/>
      <c r="AE62" s="26"/>
      <c r="AF62" s="43"/>
      <c r="AG62" s="31"/>
    </row>
    <row r="63" spans="2:33" ht="17.25" customHeight="1" thickBot="1" x14ac:dyDescent="0.35">
      <c r="B63" s="44"/>
      <c r="C63" s="128" t="s">
        <v>46</v>
      </c>
      <c r="D63" s="129"/>
      <c r="E63" s="26"/>
      <c r="F63" s="26"/>
      <c r="G63" s="122"/>
      <c r="H63" s="123"/>
      <c r="I63" s="123"/>
      <c r="J63" s="123"/>
      <c r="K63" s="123"/>
      <c r="L63" s="123"/>
      <c r="M63" s="123"/>
      <c r="N63" s="123"/>
      <c r="O63" s="123"/>
      <c r="P63" s="123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123"/>
      <c r="AB63" s="123"/>
      <c r="AC63" s="123"/>
      <c r="AD63" s="124"/>
      <c r="AE63" s="26"/>
      <c r="AF63" s="43"/>
      <c r="AG63" s="31"/>
    </row>
    <row r="64" spans="2:33" ht="18.75" customHeight="1" x14ac:dyDescent="0.25">
      <c r="B64" s="44"/>
      <c r="C64" s="134" t="s">
        <v>41</v>
      </c>
      <c r="D64" s="60">
        <f>241728.95+31782.61*D61</f>
        <v>241728.95</v>
      </c>
      <c r="E64" s="26"/>
      <c r="F64" s="26"/>
      <c r="G64" s="122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123"/>
      <c r="AB64" s="123"/>
      <c r="AC64" s="123"/>
      <c r="AD64" s="124"/>
      <c r="AE64" s="26"/>
      <c r="AF64" s="43"/>
      <c r="AG64" s="31"/>
    </row>
    <row r="65" spans="2:33" ht="15.75" customHeight="1" thickBot="1" x14ac:dyDescent="0.3">
      <c r="B65" s="44"/>
      <c r="C65" s="135"/>
      <c r="D65" s="61"/>
      <c r="E65" s="26"/>
      <c r="F65" s="26"/>
      <c r="G65" s="125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7"/>
      <c r="AE65" s="26"/>
      <c r="AF65" s="43"/>
      <c r="AG65" s="31"/>
    </row>
    <row r="66" spans="2:33" ht="15.75" customHeight="1" x14ac:dyDescent="0.25">
      <c r="B66" s="44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43"/>
      <c r="AG66" s="31"/>
    </row>
    <row r="67" spans="2:33" x14ac:dyDescent="0.25">
      <c r="B67" s="44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43"/>
      <c r="AG67" s="31"/>
    </row>
    <row r="68" spans="2:33" ht="23.25" customHeight="1" thickBot="1" x14ac:dyDescent="0.3">
      <c r="B68" s="50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2"/>
      <c r="AG68" s="31"/>
    </row>
    <row r="69" spans="2:33" ht="15" customHeight="1" x14ac:dyDescent="0.25">
      <c r="B69" s="22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</row>
    <row r="70" spans="2:33" ht="27.75" customHeight="1" x14ac:dyDescent="0.25">
      <c r="B70" s="22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</row>
    <row r="71" spans="2:33" ht="42.75" customHeight="1" x14ac:dyDescent="0.25">
      <c r="B71" s="22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</row>
    <row r="72" spans="2:33" x14ac:dyDescent="0.25">
      <c r="B72" s="22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</row>
    <row r="73" spans="2:33" x14ac:dyDescent="0.25">
      <c r="B73" s="22"/>
      <c r="C73" s="31"/>
      <c r="D73" s="35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</row>
    <row r="74" spans="2:33" ht="15" customHeight="1" x14ac:dyDescent="0.25">
      <c r="C74" s="36"/>
      <c r="D74" s="36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</row>
    <row r="75" spans="2:33" ht="15" customHeight="1" x14ac:dyDescent="0.25"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</row>
    <row r="76" spans="2:33" ht="15" customHeight="1" x14ac:dyDescent="0.25"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</row>
    <row r="77" spans="2:33" ht="15" customHeight="1" x14ac:dyDescent="0.25"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</row>
    <row r="78" spans="2:33" ht="18.75" customHeight="1" x14ac:dyDescent="0.25"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</row>
    <row r="79" spans="2:33" x14ac:dyDescent="0.25">
      <c r="AC79" s="31"/>
      <c r="AD79" s="31"/>
      <c r="AE79" s="31"/>
      <c r="AF79" s="31"/>
      <c r="AG79" s="31"/>
    </row>
    <row r="80" spans="2:33" x14ac:dyDescent="0.25">
      <c r="AC80" s="31"/>
      <c r="AD80" s="31"/>
      <c r="AE80" s="31"/>
      <c r="AF80" s="31"/>
      <c r="AG80" s="31"/>
    </row>
    <row r="81" spans="29:33" ht="15" customHeight="1" x14ac:dyDescent="0.25">
      <c r="AC81" s="31"/>
      <c r="AD81" s="31"/>
      <c r="AE81" s="31"/>
      <c r="AF81" s="31"/>
      <c r="AG81" s="31"/>
    </row>
    <row r="82" spans="29:33" ht="15" customHeight="1" x14ac:dyDescent="0.25">
      <c r="AC82" s="31"/>
      <c r="AD82" s="31"/>
      <c r="AE82" s="31"/>
      <c r="AF82" s="31"/>
      <c r="AG82" s="31"/>
    </row>
    <row r="83" spans="29:33" ht="15" customHeight="1" x14ac:dyDescent="0.25">
      <c r="AC83" s="31"/>
      <c r="AD83" s="31"/>
      <c r="AE83" s="31"/>
      <c r="AF83" s="31"/>
      <c r="AG83" s="31"/>
    </row>
    <row r="84" spans="29:33" ht="15" customHeight="1" x14ac:dyDescent="0.25">
      <c r="AC84" s="31"/>
      <c r="AD84" s="31"/>
      <c r="AE84" s="31"/>
      <c r="AF84" s="31"/>
      <c r="AG84" s="31"/>
    </row>
    <row r="85" spans="29:33" x14ac:dyDescent="0.25">
      <c r="AC85" s="31"/>
      <c r="AD85" s="31"/>
      <c r="AE85" s="31"/>
      <c r="AF85" s="31"/>
      <c r="AG85" s="31"/>
    </row>
    <row r="86" spans="29:33" x14ac:dyDescent="0.25">
      <c r="AC86" s="31"/>
      <c r="AD86" s="31"/>
      <c r="AE86" s="31"/>
      <c r="AF86" s="31"/>
      <c r="AG86" s="31"/>
    </row>
    <row r="87" spans="29:33" x14ac:dyDescent="0.25">
      <c r="AC87" s="31"/>
      <c r="AD87" s="31"/>
      <c r="AE87" s="31"/>
      <c r="AF87" s="31"/>
      <c r="AG87" s="31"/>
    </row>
    <row r="88" spans="29:33" x14ac:dyDescent="0.25">
      <c r="AC88" s="31"/>
      <c r="AD88" s="31"/>
      <c r="AE88" s="31"/>
      <c r="AF88" s="31"/>
      <c r="AG88" s="31"/>
    </row>
    <row r="89" spans="29:33" x14ac:dyDescent="0.25">
      <c r="AC89" s="31"/>
      <c r="AD89" s="31"/>
      <c r="AE89" s="31"/>
      <c r="AF89" s="31"/>
      <c r="AG89" s="31"/>
    </row>
    <row r="90" spans="29:33" x14ac:dyDescent="0.25">
      <c r="AC90" s="31"/>
      <c r="AD90" s="31"/>
      <c r="AE90" s="31"/>
      <c r="AF90" s="31"/>
      <c r="AG90" s="31"/>
    </row>
    <row r="91" spans="29:33" x14ac:dyDescent="0.25">
      <c r="AC91" s="31"/>
      <c r="AD91" s="31"/>
      <c r="AE91" s="31"/>
      <c r="AF91" s="31"/>
      <c r="AG91" s="31"/>
    </row>
    <row r="92" spans="29:33" x14ac:dyDescent="0.25">
      <c r="AC92" s="31"/>
      <c r="AD92" s="31"/>
      <c r="AE92" s="31"/>
      <c r="AF92" s="31"/>
      <c r="AG92" s="31"/>
    </row>
    <row r="93" spans="29:33" x14ac:dyDescent="0.25">
      <c r="AC93" s="31"/>
      <c r="AD93" s="31"/>
      <c r="AE93" s="31"/>
      <c r="AF93" s="31"/>
      <c r="AG93" s="31"/>
    </row>
    <row r="94" spans="29:33" x14ac:dyDescent="0.25">
      <c r="AC94" s="31"/>
      <c r="AD94" s="31"/>
      <c r="AE94" s="31"/>
      <c r="AF94" s="31"/>
      <c r="AG94" s="31"/>
    </row>
    <row r="95" spans="29:33" x14ac:dyDescent="0.25">
      <c r="AC95" s="31"/>
      <c r="AD95" s="31"/>
      <c r="AE95" s="31"/>
      <c r="AF95" s="31"/>
      <c r="AG95" s="31"/>
    </row>
    <row r="96" spans="29:33" x14ac:dyDescent="0.25">
      <c r="AC96" s="31"/>
      <c r="AD96" s="31"/>
      <c r="AE96" s="31"/>
      <c r="AF96" s="31"/>
      <c r="AG96" s="31"/>
    </row>
    <row r="97" spans="29:33" x14ac:dyDescent="0.25">
      <c r="AC97" s="31"/>
      <c r="AD97" s="31"/>
      <c r="AE97" s="31"/>
      <c r="AF97" s="31"/>
      <c r="AG97" s="31"/>
    </row>
    <row r="98" spans="29:33" x14ac:dyDescent="0.25">
      <c r="AC98" s="31"/>
      <c r="AD98" s="31"/>
      <c r="AE98" s="31"/>
      <c r="AF98" s="31"/>
      <c r="AG98" s="31"/>
    </row>
    <row r="99" spans="29:33" x14ac:dyDescent="0.25">
      <c r="AC99" s="31"/>
      <c r="AD99" s="31"/>
      <c r="AE99" s="31"/>
      <c r="AF99" s="31"/>
      <c r="AG99" s="31"/>
    </row>
    <row r="100" spans="29:33" x14ac:dyDescent="0.25">
      <c r="AC100" s="31"/>
      <c r="AD100" s="31"/>
      <c r="AE100" s="31"/>
      <c r="AF100" s="31"/>
      <c r="AG100" s="31"/>
    </row>
    <row r="101" spans="29:33" x14ac:dyDescent="0.25">
      <c r="AC101" s="31"/>
      <c r="AD101" s="31"/>
      <c r="AE101" s="31"/>
      <c r="AF101" s="31"/>
      <c r="AG101" s="31"/>
    </row>
    <row r="102" spans="29:33" x14ac:dyDescent="0.25">
      <c r="AC102" s="31"/>
      <c r="AD102" s="31"/>
      <c r="AE102" s="31"/>
      <c r="AF102" s="31"/>
      <c r="AG102" s="31"/>
    </row>
    <row r="103" spans="29:33" x14ac:dyDescent="0.25">
      <c r="AC103" s="31"/>
      <c r="AD103" s="31"/>
      <c r="AE103" s="31"/>
      <c r="AF103" s="31"/>
      <c r="AG103" s="31"/>
    </row>
    <row r="104" spans="29:33" x14ac:dyDescent="0.25">
      <c r="AC104" s="31"/>
      <c r="AD104" s="31"/>
      <c r="AE104" s="31"/>
      <c r="AF104" s="31"/>
      <c r="AG104" s="31"/>
    </row>
    <row r="105" spans="29:33" x14ac:dyDescent="0.25">
      <c r="AC105" s="31"/>
      <c r="AD105" s="31"/>
      <c r="AE105" s="31"/>
      <c r="AF105" s="31"/>
      <c r="AG105" s="31"/>
    </row>
    <row r="106" spans="29:33" x14ac:dyDescent="0.25">
      <c r="AC106" s="31"/>
      <c r="AD106" s="31"/>
      <c r="AE106" s="31"/>
      <c r="AF106" s="31"/>
      <c r="AG106" s="31"/>
    </row>
    <row r="107" spans="29:33" x14ac:dyDescent="0.25">
      <c r="AC107" s="31"/>
      <c r="AD107" s="31"/>
      <c r="AE107" s="31"/>
      <c r="AF107" s="31"/>
      <c r="AG107" s="31"/>
    </row>
    <row r="108" spans="29:33" x14ac:dyDescent="0.25">
      <c r="AC108" s="31"/>
      <c r="AD108" s="31"/>
      <c r="AE108" s="31"/>
      <c r="AF108" s="31"/>
      <c r="AG108" s="31"/>
    </row>
    <row r="109" spans="29:33" x14ac:dyDescent="0.25">
      <c r="AC109" s="31"/>
      <c r="AD109" s="31"/>
      <c r="AE109" s="31"/>
      <c r="AF109" s="31"/>
      <c r="AG109" s="31"/>
    </row>
    <row r="110" spans="29:33" x14ac:dyDescent="0.25">
      <c r="AC110" s="31"/>
      <c r="AD110" s="31"/>
      <c r="AE110" s="31"/>
      <c r="AF110" s="31"/>
      <c r="AG110" s="31"/>
    </row>
    <row r="111" spans="29:33" x14ac:dyDescent="0.25">
      <c r="AC111" s="31"/>
      <c r="AD111" s="31"/>
      <c r="AE111" s="31"/>
      <c r="AF111" s="31"/>
      <c r="AG111" s="31"/>
    </row>
    <row r="112" spans="29:33" x14ac:dyDescent="0.25">
      <c r="AC112" s="31"/>
      <c r="AD112" s="31"/>
      <c r="AE112" s="31"/>
      <c r="AF112" s="31"/>
      <c r="AG112" s="31"/>
    </row>
    <row r="113" spans="29:33" x14ac:dyDescent="0.25">
      <c r="AC113" s="31"/>
      <c r="AD113" s="31"/>
      <c r="AE113" s="31"/>
      <c r="AF113" s="31"/>
      <c r="AG113" s="31"/>
    </row>
    <row r="114" spans="29:33" x14ac:dyDescent="0.25">
      <c r="AC114" s="31"/>
      <c r="AD114" s="31"/>
      <c r="AE114" s="31"/>
      <c r="AF114" s="31"/>
      <c r="AG114" s="31"/>
    </row>
    <row r="115" spans="29:33" x14ac:dyDescent="0.25">
      <c r="AC115" s="31"/>
      <c r="AD115" s="31"/>
      <c r="AE115" s="31"/>
      <c r="AF115" s="31"/>
      <c r="AG115" s="31"/>
    </row>
    <row r="116" spans="29:33" x14ac:dyDescent="0.25">
      <c r="AC116" s="31"/>
      <c r="AD116" s="31"/>
      <c r="AE116" s="31"/>
      <c r="AF116" s="31"/>
      <c r="AG116" s="31"/>
    </row>
    <row r="117" spans="29:33" x14ac:dyDescent="0.25">
      <c r="AC117" s="31"/>
      <c r="AD117" s="31"/>
      <c r="AE117" s="31"/>
      <c r="AF117" s="31"/>
      <c r="AG117" s="31"/>
    </row>
    <row r="118" spans="29:33" x14ac:dyDescent="0.25">
      <c r="AC118" s="31"/>
      <c r="AD118" s="31"/>
      <c r="AE118" s="31"/>
      <c r="AF118" s="31"/>
      <c r="AG118" s="31"/>
    </row>
    <row r="119" spans="29:33" x14ac:dyDescent="0.25">
      <c r="AC119" s="31"/>
      <c r="AD119" s="31"/>
      <c r="AE119" s="31"/>
      <c r="AF119" s="31"/>
      <c r="AG119" s="31"/>
    </row>
    <row r="120" spans="29:33" x14ac:dyDescent="0.25">
      <c r="AC120" s="31"/>
      <c r="AD120" s="31"/>
      <c r="AE120" s="31"/>
      <c r="AF120" s="31"/>
      <c r="AG120" s="31"/>
    </row>
    <row r="121" spans="29:33" x14ac:dyDescent="0.25">
      <c r="AC121" s="31"/>
      <c r="AD121" s="31"/>
      <c r="AE121" s="31"/>
      <c r="AF121" s="31"/>
      <c r="AG121" s="31"/>
    </row>
    <row r="122" spans="29:33" x14ac:dyDescent="0.25">
      <c r="AC122" s="31"/>
      <c r="AD122" s="31"/>
      <c r="AE122" s="31"/>
      <c r="AF122" s="31"/>
      <c r="AG122" s="31"/>
    </row>
    <row r="123" spans="29:33" x14ac:dyDescent="0.25">
      <c r="AC123" s="31"/>
      <c r="AD123" s="31"/>
      <c r="AE123" s="31"/>
      <c r="AF123" s="31"/>
      <c r="AG123" s="31"/>
    </row>
    <row r="124" spans="29:33" x14ac:dyDescent="0.25">
      <c r="AC124" s="31"/>
      <c r="AD124" s="31"/>
      <c r="AE124" s="31"/>
      <c r="AF124" s="31"/>
      <c r="AG124" s="31"/>
    </row>
    <row r="125" spans="29:33" x14ac:dyDescent="0.25">
      <c r="AC125" s="31"/>
      <c r="AD125" s="31"/>
      <c r="AE125" s="31"/>
      <c r="AF125" s="31"/>
      <c r="AG125" s="31"/>
    </row>
    <row r="126" spans="29:33" x14ac:dyDescent="0.25">
      <c r="AC126" s="31"/>
      <c r="AD126" s="31"/>
      <c r="AE126" s="31"/>
      <c r="AF126" s="31"/>
      <c r="AG126" s="31"/>
    </row>
    <row r="127" spans="29:33" x14ac:dyDescent="0.25">
      <c r="AC127" s="31"/>
      <c r="AD127" s="31"/>
      <c r="AE127" s="31"/>
      <c r="AF127" s="31"/>
      <c r="AG127" s="31"/>
    </row>
    <row r="128" spans="29:33" x14ac:dyDescent="0.25">
      <c r="AC128" s="31"/>
      <c r="AD128" s="31"/>
      <c r="AE128" s="31"/>
      <c r="AF128" s="31"/>
      <c r="AG128" s="31"/>
    </row>
    <row r="129" spans="29:33" x14ac:dyDescent="0.25">
      <c r="AC129" s="31"/>
      <c r="AD129" s="31"/>
      <c r="AE129" s="31"/>
      <c r="AF129" s="31"/>
      <c r="AG129" s="31"/>
    </row>
    <row r="130" spans="29:33" x14ac:dyDescent="0.25">
      <c r="AC130" s="31"/>
      <c r="AD130" s="31"/>
      <c r="AE130" s="31"/>
      <c r="AF130" s="31"/>
      <c r="AG130" s="31"/>
    </row>
    <row r="131" spans="29:33" x14ac:dyDescent="0.25">
      <c r="AC131" s="31"/>
      <c r="AD131" s="31"/>
      <c r="AE131" s="31"/>
      <c r="AF131" s="31"/>
      <c r="AG131" s="31"/>
    </row>
    <row r="132" spans="29:33" x14ac:dyDescent="0.25">
      <c r="AC132" s="31"/>
      <c r="AD132" s="31"/>
      <c r="AE132" s="31"/>
      <c r="AF132" s="31"/>
      <c r="AG132" s="31"/>
    </row>
    <row r="133" spans="29:33" x14ac:dyDescent="0.25">
      <c r="AC133" s="31"/>
      <c r="AD133" s="31"/>
      <c r="AE133" s="31"/>
      <c r="AF133" s="31"/>
      <c r="AG133" s="31"/>
    </row>
    <row r="134" spans="29:33" x14ac:dyDescent="0.25">
      <c r="AC134" s="31"/>
      <c r="AD134" s="31"/>
      <c r="AE134" s="31"/>
      <c r="AF134" s="31"/>
      <c r="AG134" s="31"/>
    </row>
    <row r="135" spans="29:33" x14ac:dyDescent="0.25">
      <c r="AC135" s="31"/>
      <c r="AD135" s="31"/>
      <c r="AE135" s="31"/>
      <c r="AF135" s="31"/>
      <c r="AG135" s="31"/>
    </row>
    <row r="136" spans="29:33" x14ac:dyDescent="0.25">
      <c r="AC136" s="31"/>
      <c r="AD136" s="31"/>
      <c r="AE136" s="31"/>
      <c r="AF136" s="31"/>
      <c r="AG136" s="31"/>
    </row>
    <row r="137" spans="29:33" x14ac:dyDescent="0.25">
      <c r="AC137" s="31"/>
      <c r="AD137" s="31"/>
      <c r="AE137" s="31"/>
      <c r="AF137" s="31"/>
      <c r="AG137" s="31"/>
    </row>
    <row r="138" spans="29:33" x14ac:dyDescent="0.25">
      <c r="AC138" s="31"/>
      <c r="AD138" s="31"/>
      <c r="AE138" s="31"/>
      <c r="AF138" s="31"/>
      <c r="AG138" s="31"/>
    </row>
    <row r="157" spans="3:3" x14ac:dyDescent="0.25">
      <c r="C157" s="2"/>
    </row>
  </sheetData>
  <mergeCells count="54">
    <mergeCell ref="G53:AD65"/>
    <mergeCell ref="C63:D63"/>
    <mergeCell ref="C59:D59"/>
    <mergeCell ref="C61:C62"/>
    <mergeCell ref="D61:D62"/>
    <mergeCell ref="C64:C65"/>
    <mergeCell ref="D64:D65"/>
    <mergeCell ref="C60:D60"/>
    <mergeCell ref="C56:C57"/>
    <mergeCell ref="D56:D57"/>
    <mergeCell ref="C37:D37"/>
    <mergeCell ref="C38:C39"/>
    <mergeCell ref="D38:D39"/>
    <mergeCell ref="C34:C35"/>
    <mergeCell ref="D34:D35"/>
    <mergeCell ref="S20:U20"/>
    <mergeCell ref="V20:X20"/>
    <mergeCell ref="Y20:AA20"/>
    <mergeCell ref="C5:AE5"/>
    <mergeCell ref="C6:AE6"/>
    <mergeCell ref="O11:Q12"/>
    <mergeCell ref="D11:D12"/>
    <mergeCell ref="C8:H8"/>
    <mergeCell ref="C15:D17"/>
    <mergeCell ref="C11:C12"/>
    <mergeCell ref="G15:H15"/>
    <mergeCell ref="C18:C19"/>
    <mergeCell ref="D18:D19"/>
    <mergeCell ref="F11:H12"/>
    <mergeCell ref="D20:D21"/>
    <mergeCell ref="C20:C21"/>
    <mergeCell ref="C54:C55"/>
    <mergeCell ref="D54:D55"/>
    <mergeCell ref="D22:D23"/>
    <mergeCell ref="D25:D26"/>
    <mergeCell ref="C51:D51"/>
    <mergeCell ref="C29:D29"/>
    <mergeCell ref="C43:D43"/>
    <mergeCell ref="C40:C41"/>
    <mergeCell ref="D40:D41"/>
    <mergeCell ref="D30:D31"/>
    <mergeCell ref="C30:C31"/>
    <mergeCell ref="C32:C33"/>
    <mergeCell ref="D32:D33"/>
    <mergeCell ref="C25:C26"/>
    <mergeCell ref="C22:C23"/>
    <mergeCell ref="C46:C47"/>
    <mergeCell ref="C44:C45"/>
    <mergeCell ref="D44:D45"/>
    <mergeCell ref="D48:D49"/>
    <mergeCell ref="D52:D53"/>
    <mergeCell ref="C52:C53"/>
    <mergeCell ref="D46:D47"/>
    <mergeCell ref="C48:C49"/>
  </mergeCells>
  <phoneticPr fontId="2" type="noConversion"/>
  <hyperlinks>
    <hyperlink ref="C5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2023-03-27T14:34:20Z</dcterms:modified>
</cp:coreProperties>
</file>